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kce\2025\Sušice\Dílny na Hrázy\PDF\"/>
    </mc:Choice>
  </mc:AlternateContent>
  <bookViews>
    <workbookView xWindow="0" yWindow="0" windowWidth="0" windowHeight="0"/>
  </bookViews>
  <sheets>
    <sheet name="Rekapitulace stavby" sheetId="1" r:id="rId1"/>
    <sheet name="010 - Stavební část" sheetId="2" r:id="rId2"/>
    <sheet name="021 - Dílny - vytápění" sheetId="3" r:id="rId3"/>
    <sheet name="022 - Dílny - vzduchotech..." sheetId="4" r:id="rId4"/>
    <sheet name="023 - Dílny - M+R" sheetId="5" r:id="rId5"/>
    <sheet name="024 - Dílny, plynová kote..." sheetId="6" r:id="rId6"/>
    <sheet name="025 - Dílny, plynová kote..." sheetId="7" r:id="rId7"/>
    <sheet name="026 - Elektroinstalace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'010 - Stavební část'!$C$146:$K$1012</definedName>
    <definedName name="_xlnm.Print_Area" localSheetId="1">'010 - Stavební část'!$C$4:$J$76,'010 - Stavební část'!$C$82:$J$128,'010 - Stavební část'!$C$134:$K$1012</definedName>
    <definedName name="_xlnm.Print_Titles" localSheetId="1">'010 - Stavební část'!$146:$146</definedName>
    <definedName name="_xlnm._FilterDatabase" localSheetId="2" hidden="1">'021 - Dílny - vytápění'!$C$129:$K$358</definedName>
    <definedName name="_xlnm.Print_Area" localSheetId="2">'021 - Dílny - vytápění'!$C$4:$J$76,'021 - Dílny - vytápění'!$C$82:$J$111,'021 - Dílny - vytápění'!$C$117:$K$358</definedName>
    <definedName name="_xlnm.Print_Titles" localSheetId="2">'021 - Dílny - vytápění'!$129:$129</definedName>
    <definedName name="_xlnm._FilterDatabase" localSheetId="3" hidden="1">'022 - Dílny - vzduchotech...'!$C$129:$K$268</definedName>
    <definedName name="_xlnm.Print_Area" localSheetId="3">'022 - Dílny - vzduchotech...'!$C$4:$J$76,'022 - Dílny - vzduchotech...'!$C$82:$J$111,'022 - Dílny - vzduchotech...'!$C$117:$K$268</definedName>
    <definedName name="_xlnm.Print_Titles" localSheetId="3">'022 - Dílny - vzduchotech...'!$129:$129</definedName>
    <definedName name="_xlnm._FilterDatabase" localSheetId="4" hidden="1">'023 - Dílny - M+R'!$C$123:$K$182</definedName>
    <definedName name="_xlnm.Print_Area" localSheetId="4">'023 - Dílny - M+R'!$C$4:$J$76,'023 - Dílny - M+R'!$C$82:$J$105,'023 - Dílny - M+R'!$C$111:$K$182</definedName>
    <definedName name="_xlnm.Print_Titles" localSheetId="4">'023 - Dílny - M+R'!$123:$123</definedName>
    <definedName name="_xlnm._FilterDatabase" localSheetId="5" hidden="1">'024 - Dílny, plynová kote...'!$C$134:$K$330</definedName>
    <definedName name="_xlnm.Print_Area" localSheetId="5">'024 - Dílny, plynová kote...'!$C$4:$J$76,'024 - Dílny, plynová kote...'!$C$82:$J$116,'024 - Dílny, plynová kote...'!$C$122:$K$330</definedName>
    <definedName name="_xlnm.Print_Titles" localSheetId="5">'024 - Dílny, plynová kote...'!$134:$134</definedName>
    <definedName name="_xlnm._FilterDatabase" localSheetId="6" hidden="1">'025 - Dílny, plynová kote...'!$C$127:$K$234</definedName>
    <definedName name="_xlnm.Print_Area" localSheetId="6">'025 - Dílny, plynová kote...'!$C$4:$J$76,'025 - Dílny, plynová kote...'!$C$82:$J$109,'025 - Dílny, plynová kote...'!$C$115:$K$234</definedName>
    <definedName name="_xlnm.Print_Titles" localSheetId="6">'025 - Dílny, plynová kote...'!$127:$127</definedName>
    <definedName name="_xlnm._FilterDatabase" localSheetId="7" hidden="1">'026 - Elektroinstalace'!$C$117:$K$122</definedName>
    <definedName name="_xlnm.Print_Area" localSheetId="7">'026 - Elektroinstalace'!$C$4:$J$76,'026 - Elektroinstalace'!$C$82:$J$99,'026 - Elektroinstalace'!$C$105:$K$122</definedName>
    <definedName name="_xlnm.Print_Titles" localSheetId="7">'026 - Elektroinstalace'!$117:$117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21"/>
  <c r="BH121"/>
  <c r="BG121"/>
  <c r="BF121"/>
  <c r="T121"/>
  <c r="T120"/>
  <c r="T119"/>
  <c r="T118"/>
  <c r="R121"/>
  <c r="R120"/>
  <c r="R119"/>
  <c r="R118"/>
  <c r="P121"/>
  <c r="P120"/>
  <c r="P119"/>
  <c r="P118"/>
  <c i="1" r="AU101"/>
  <c i="8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91"/>
  <c r="J14"/>
  <c r="J12"/>
  <c r="J112"/>
  <c r="E7"/>
  <c r="E108"/>
  <c i="7" r="T138"/>
  <c r="J37"/>
  <c r="J36"/>
  <c i="1" r="AY100"/>
  <c i="7" r="J35"/>
  <c i="1" r="AX100"/>
  <c i="7" r="BI233"/>
  <c r="BH233"/>
  <c r="BG233"/>
  <c r="BF233"/>
  <c r="T233"/>
  <c r="T232"/>
  <c r="R233"/>
  <c r="R232"/>
  <c r="P233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92"/>
  <c r="J17"/>
  <c r="J15"/>
  <c r="E15"/>
  <c r="F124"/>
  <c r="J14"/>
  <c r="J12"/>
  <c r="J122"/>
  <c r="E7"/>
  <c r="E118"/>
  <c i="6" r="J37"/>
  <c r="J36"/>
  <c i="1" r="AY99"/>
  <c i="6" r="J35"/>
  <c i="1" r="AX99"/>
  <c i="6" r="BI329"/>
  <c r="BH329"/>
  <c r="BG329"/>
  <c r="BF329"/>
  <c r="T329"/>
  <c r="T328"/>
  <c r="R329"/>
  <c r="R328"/>
  <c r="P329"/>
  <c r="P328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T319"/>
  <c r="R320"/>
  <c r="R319"/>
  <c r="P320"/>
  <c r="P319"/>
  <c r="BI317"/>
  <c r="BH317"/>
  <c r="BG317"/>
  <c r="BF317"/>
  <c r="T317"/>
  <c r="T316"/>
  <c r="T315"/>
  <c r="R317"/>
  <c r="R316"/>
  <c r="R315"/>
  <c r="P317"/>
  <c r="P316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F129"/>
  <c r="E127"/>
  <c r="F89"/>
  <c r="E87"/>
  <c r="J24"/>
  <c r="E24"/>
  <c r="J92"/>
  <c r="J23"/>
  <c r="J21"/>
  <c r="E21"/>
  <c r="J91"/>
  <c r="J20"/>
  <c r="J18"/>
  <c r="E18"/>
  <c r="F132"/>
  <c r="J17"/>
  <c r="J15"/>
  <c r="E15"/>
  <c r="F131"/>
  <c r="J14"/>
  <c r="J12"/>
  <c r="J89"/>
  <c r="E7"/>
  <c r="E85"/>
  <c i="5" r="J37"/>
  <c r="J36"/>
  <c i="1" r="AY98"/>
  <c i="5" r="J35"/>
  <c i="1" r="AX98"/>
  <c i="5"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91"/>
  <c r="J14"/>
  <c r="J12"/>
  <c r="J118"/>
  <c r="E7"/>
  <c r="E114"/>
  <c i="4" r="J37"/>
  <c r="J36"/>
  <c i="1" r="AY97"/>
  <c i="4" r="J35"/>
  <c i="1" r="AX97"/>
  <c i="4" r="BI267"/>
  <c r="BH267"/>
  <c r="BG267"/>
  <c r="BF267"/>
  <c r="T267"/>
  <c r="T266"/>
  <c r="R267"/>
  <c r="R266"/>
  <c r="P267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T255"/>
  <c r="R256"/>
  <c r="R255"/>
  <c r="P256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F124"/>
  <c r="E122"/>
  <c r="F89"/>
  <c r="E87"/>
  <c r="J24"/>
  <c r="E24"/>
  <c r="J127"/>
  <c r="J23"/>
  <c r="J21"/>
  <c r="E21"/>
  <c r="J91"/>
  <c r="J20"/>
  <c r="J18"/>
  <c r="E18"/>
  <c r="F127"/>
  <c r="J17"/>
  <c r="J15"/>
  <c r="E15"/>
  <c r="F126"/>
  <c r="J14"/>
  <c r="J12"/>
  <c r="J124"/>
  <c r="E7"/>
  <c r="E120"/>
  <c i="3" r="J37"/>
  <c r="J36"/>
  <c i="1" r="AY96"/>
  <c i="3" r="J35"/>
  <c i="1" r="AX96"/>
  <c i="3" r="BI357"/>
  <c r="BH357"/>
  <c r="BG357"/>
  <c r="BF357"/>
  <c r="T357"/>
  <c r="T356"/>
  <c r="R357"/>
  <c r="R356"/>
  <c r="P357"/>
  <c r="P356"/>
  <c r="BI354"/>
  <c r="BH354"/>
  <c r="BG354"/>
  <c r="BF354"/>
  <c r="T354"/>
  <c r="R354"/>
  <c r="P354"/>
  <c r="BI352"/>
  <c r="BH352"/>
  <c r="BG352"/>
  <c r="BF352"/>
  <c r="T352"/>
  <c r="R352"/>
  <c r="P352"/>
  <c r="BI348"/>
  <c r="BH348"/>
  <c r="BG348"/>
  <c r="BF348"/>
  <c r="T348"/>
  <c r="T347"/>
  <c r="R348"/>
  <c r="R347"/>
  <c r="P348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91"/>
  <c r="J20"/>
  <c r="J18"/>
  <c r="E18"/>
  <c r="F127"/>
  <c r="J17"/>
  <c r="J15"/>
  <c r="E15"/>
  <c r="F91"/>
  <c r="J14"/>
  <c r="J12"/>
  <c r="J124"/>
  <c r="E7"/>
  <c r="E120"/>
  <c i="2" r="J37"/>
  <c r="J36"/>
  <c i="1" r="AY95"/>
  <c i="2" r="J35"/>
  <c i="1" r="AX95"/>
  <c i="2" r="BI1011"/>
  <c r="BH1011"/>
  <c r="BG1011"/>
  <c r="BF1011"/>
  <c r="T1011"/>
  <c r="T1010"/>
  <c r="R1011"/>
  <c r="R1010"/>
  <c r="P1011"/>
  <c r="P1010"/>
  <c r="BI1008"/>
  <c r="BH1008"/>
  <c r="BG1008"/>
  <c r="BF1008"/>
  <c r="T1008"/>
  <c r="T1007"/>
  <c r="T1006"/>
  <c r="R1008"/>
  <c r="R1007"/>
  <c r="R1006"/>
  <c r="P1008"/>
  <c r="P1007"/>
  <c r="P1006"/>
  <c r="BI1004"/>
  <c r="BH1004"/>
  <c r="BG1004"/>
  <c r="BF1004"/>
  <c r="T1004"/>
  <c r="R1004"/>
  <c r="P1004"/>
  <c r="BI1000"/>
  <c r="BH1000"/>
  <c r="BG1000"/>
  <c r="BF1000"/>
  <c r="T1000"/>
  <c r="R1000"/>
  <c r="P1000"/>
  <c r="BI995"/>
  <c r="BH995"/>
  <c r="BG995"/>
  <c r="BF995"/>
  <c r="T995"/>
  <c r="R995"/>
  <c r="P995"/>
  <c r="BI990"/>
  <c r="BH990"/>
  <c r="BG990"/>
  <c r="BF990"/>
  <c r="T990"/>
  <c r="R990"/>
  <c r="P990"/>
  <c r="BI986"/>
  <c r="BH986"/>
  <c r="BG986"/>
  <c r="BF986"/>
  <c r="T986"/>
  <c r="R986"/>
  <c r="P986"/>
  <c r="BI982"/>
  <c r="BH982"/>
  <c r="BG982"/>
  <c r="BF982"/>
  <c r="T982"/>
  <c r="R982"/>
  <c r="P982"/>
  <c r="BI978"/>
  <c r="BH978"/>
  <c r="BG978"/>
  <c r="BF978"/>
  <c r="T978"/>
  <c r="R978"/>
  <c r="P978"/>
  <c r="BI973"/>
  <c r="BH973"/>
  <c r="BG973"/>
  <c r="BF973"/>
  <c r="T973"/>
  <c r="R973"/>
  <c r="P973"/>
  <c r="BI968"/>
  <c r="BH968"/>
  <c r="BG968"/>
  <c r="BF968"/>
  <c r="T968"/>
  <c r="R968"/>
  <c r="P968"/>
  <c r="BI962"/>
  <c r="BH962"/>
  <c r="BG962"/>
  <c r="BF962"/>
  <c r="T962"/>
  <c r="R962"/>
  <c r="P962"/>
  <c r="BI960"/>
  <c r="BH960"/>
  <c r="BG960"/>
  <c r="BF960"/>
  <c r="T960"/>
  <c r="R960"/>
  <c r="P960"/>
  <c r="BI957"/>
  <c r="BH957"/>
  <c r="BG957"/>
  <c r="BF957"/>
  <c r="T957"/>
  <c r="R957"/>
  <c r="P957"/>
  <c r="BI953"/>
  <c r="BH953"/>
  <c r="BG953"/>
  <c r="BF953"/>
  <c r="T953"/>
  <c r="R953"/>
  <c r="P953"/>
  <c r="BI949"/>
  <c r="BH949"/>
  <c r="BG949"/>
  <c r="BF949"/>
  <c r="T949"/>
  <c r="R949"/>
  <c r="P949"/>
  <c r="BI947"/>
  <c r="BH947"/>
  <c r="BG947"/>
  <c r="BF947"/>
  <c r="T947"/>
  <c r="R947"/>
  <c r="P947"/>
  <c r="BI943"/>
  <c r="BH943"/>
  <c r="BG943"/>
  <c r="BF943"/>
  <c r="T943"/>
  <c r="R943"/>
  <c r="P943"/>
  <c r="BI939"/>
  <c r="BH939"/>
  <c r="BG939"/>
  <c r="BF939"/>
  <c r="T939"/>
  <c r="R939"/>
  <c r="P939"/>
  <c r="BI935"/>
  <c r="BH935"/>
  <c r="BG935"/>
  <c r="BF935"/>
  <c r="T935"/>
  <c r="R935"/>
  <c r="P935"/>
  <c r="BI931"/>
  <c r="BH931"/>
  <c r="BG931"/>
  <c r="BF931"/>
  <c r="T931"/>
  <c r="R931"/>
  <c r="P931"/>
  <c r="BI927"/>
  <c r="BH927"/>
  <c r="BG927"/>
  <c r="BF927"/>
  <c r="T927"/>
  <c r="R927"/>
  <c r="P927"/>
  <c r="BI922"/>
  <c r="BH922"/>
  <c r="BG922"/>
  <c r="BF922"/>
  <c r="T922"/>
  <c r="R922"/>
  <c r="P922"/>
  <c r="BI917"/>
  <c r="BH917"/>
  <c r="BG917"/>
  <c r="BF917"/>
  <c r="T917"/>
  <c r="R917"/>
  <c r="P917"/>
  <c r="BI914"/>
  <c r="BH914"/>
  <c r="BG914"/>
  <c r="BF914"/>
  <c r="T914"/>
  <c r="R914"/>
  <c r="P914"/>
  <c r="BI912"/>
  <c r="BH912"/>
  <c r="BG912"/>
  <c r="BF912"/>
  <c r="T912"/>
  <c r="R912"/>
  <c r="P912"/>
  <c r="BI908"/>
  <c r="BH908"/>
  <c r="BG908"/>
  <c r="BF908"/>
  <c r="T908"/>
  <c r="R908"/>
  <c r="P908"/>
  <c r="BI904"/>
  <c r="BH904"/>
  <c r="BG904"/>
  <c r="BF904"/>
  <c r="T904"/>
  <c r="R904"/>
  <c r="P904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3"/>
  <c r="BH893"/>
  <c r="BG893"/>
  <c r="BF893"/>
  <c r="T893"/>
  <c r="R893"/>
  <c r="P893"/>
  <c r="BI889"/>
  <c r="BH889"/>
  <c r="BG889"/>
  <c r="BF889"/>
  <c r="T889"/>
  <c r="R889"/>
  <c r="P889"/>
  <c r="BI885"/>
  <c r="BH885"/>
  <c r="BG885"/>
  <c r="BF885"/>
  <c r="T885"/>
  <c r="R885"/>
  <c r="P885"/>
  <c r="BI882"/>
  <c r="BH882"/>
  <c r="BG882"/>
  <c r="BF882"/>
  <c r="T882"/>
  <c r="R882"/>
  <c r="P882"/>
  <c r="BI880"/>
  <c r="BH880"/>
  <c r="BG880"/>
  <c r="BF880"/>
  <c r="T880"/>
  <c r="R880"/>
  <c r="P880"/>
  <c r="BI876"/>
  <c r="BH876"/>
  <c r="BG876"/>
  <c r="BF876"/>
  <c r="T876"/>
  <c r="R876"/>
  <c r="P876"/>
  <c r="BI872"/>
  <c r="BH872"/>
  <c r="BG872"/>
  <c r="BF872"/>
  <c r="T872"/>
  <c r="R872"/>
  <c r="P872"/>
  <c r="BI868"/>
  <c r="BH868"/>
  <c r="BG868"/>
  <c r="BF868"/>
  <c r="T868"/>
  <c r="R868"/>
  <c r="P868"/>
  <c r="BI864"/>
  <c r="BH864"/>
  <c r="BG864"/>
  <c r="BF864"/>
  <c r="T864"/>
  <c r="R864"/>
  <c r="P864"/>
  <c r="BI859"/>
  <c r="BH859"/>
  <c r="BG859"/>
  <c r="BF859"/>
  <c r="T859"/>
  <c r="R859"/>
  <c r="P859"/>
  <c r="BI855"/>
  <c r="BH855"/>
  <c r="BG855"/>
  <c r="BF855"/>
  <c r="T855"/>
  <c r="R855"/>
  <c r="P855"/>
  <c r="BI851"/>
  <c r="BH851"/>
  <c r="BG851"/>
  <c r="BF851"/>
  <c r="T851"/>
  <c r="R851"/>
  <c r="P851"/>
  <c r="BI847"/>
  <c r="BH847"/>
  <c r="BG847"/>
  <c r="BF847"/>
  <c r="T847"/>
  <c r="R847"/>
  <c r="P847"/>
  <c r="BI843"/>
  <c r="BH843"/>
  <c r="BG843"/>
  <c r="BF843"/>
  <c r="T843"/>
  <c r="R843"/>
  <c r="P843"/>
  <c r="BI839"/>
  <c r="BH839"/>
  <c r="BG839"/>
  <c r="BF839"/>
  <c r="T839"/>
  <c r="R839"/>
  <c r="P839"/>
  <c r="BI836"/>
  <c r="BH836"/>
  <c r="BG836"/>
  <c r="BF836"/>
  <c r="T836"/>
  <c r="R836"/>
  <c r="P836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2"/>
  <c r="BH822"/>
  <c r="BG822"/>
  <c r="BF822"/>
  <c r="T822"/>
  <c r="R822"/>
  <c r="P822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0"/>
  <c r="BH810"/>
  <c r="BG810"/>
  <c r="BF810"/>
  <c r="T810"/>
  <c r="R810"/>
  <c r="P810"/>
  <c r="BI806"/>
  <c r="BH806"/>
  <c r="BG806"/>
  <c r="BF806"/>
  <c r="T806"/>
  <c r="R806"/>
  <c r="P806"/>
  <c r="BI802"/>
  <c r="BH802"/>
  <c r="BG802"/>
  <c r="BF802"/>
  <c r="T802"/>
  <c r="R802"/>
  <c r="P802"/>
  <c r="BI797"/>
  <c r="BH797"/>
  <c r="BG797"/>
  <c r="BF797"/>
  <c r="T797"/>
  <c r="R797"/>
  <c r="P797"/>
  <c r="BI795"/>
  <c r="BH795"/>
  <c r="BG795"/>
  <c r="BF795"/>
  <c r="T795"/>
  <c r="R795"/>
  <c r="P795"/>
  <c r="BI791"/>
  <c r="BH791"/>
  <c r="BG791"/>
  <c r="BF791"/>
  <c r="T791"/>
  <c r="R791"/>
  <c r="P791"/>
  <c r="BI789"/>
  <c r="BH789"/>
  <c r="BG789"/>
  <c r="BF789"/>
  <c r="T789"/>
  <c r="R789"/>
  <c r="P789"/>
  <c r="BI781"/>
  <c r="BH781"/>
  <c r="BG781"/>
  <c r="BF781"/>
  <c r="T781"/>
  <c r="R781"/>
  <c r="P781"/>
  <c r="BI778"/>
  <c r="BH778"/>
  <c r="BG778"/>
  <c r="BF778"/>
  <c r="T778"/>
  <c r="R778"/>
  <c r="P778"/>
  <c r="BI774"/>
  <c r="BH774"/>
  <c r="BG774"/>
  <c r="BF774"/>
  <c r="T774"/>
  <c r="R774"/>
  <c r="P774"/>
  <c r="BI770"/>
  <c r="BH770"/>
  <c r="BG770"/>
  <c r="BF770"/>
  <c r="T770"/>
  <c r="R770"/>
  <c r="P770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6"/>
  <c r="BH756"/>
  <c r="BG756"/>
  <c r="BF756"/>
  <c r="T756"/>
  <c r="R756"/>
  <c r="P756"/>
  <c r="BI752"/>
  <c r="BH752"/>
  <c r="BG752"/>
  <c r="BF752"/>
  <c r="T752"/>
  <c r="R752"/>
  <c r="P752"/>
  <c r="BI748"/>
  <c r="BH748"/>
  <c r="BG748"/>
  <c r="BF748"/>
  <c r="T748"/>
  <c r="R748"/>
  <c r="P748"/>
  <c r="BI744"/>
  <c r="BH744"/>
  <c r="BG744"/>
  <c r="BF744"/>
  <c r="T744"/>
  <c r="R744"/>
  <c r="P744"/>
  <c r="BI742"/>
  <c r="BH742"/>
  <c r="BG742"/>
  <c r="BF742"/>
  <c r="T742"/>
  <c r="R742"/>
  <c r="P742"/>
  <c r="BI738"/>
  <c r="BH738"/>
  <c r="BG738"/>
  <c r="BF738"/>
  <c r="T738"/>
  <c r="R738"/>
  <c r="P738"/>
  <c r="BI734"/>
  <c r="BH734"/>
  <c r="BG734"/>
  <c r="BF734"/>
  <c r="T734"/>
  <c r="R734"/>
  <c r="P734"/>
  <c r="BI730"/>
  <c r="BH730"/>
  <c r="BG730"/>
  <c r="BF730"/>
  <c r="T730"/>
  <c r="R730"/>
  <c r="P730"/>
  <c r="BI726"/>
  <c r="BH726"/>
  <c r="BG726"/>
  <c r="BF726"/>
  <c r="T726"/>
  <c r="R726"/>
  <c r="P726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5"/>
  <c r="BH715"/>
  <c r="BG715"/>
  <c r="BF715"/>
  <c r="T715"/>
  <c r="R715"/>
  <c r="P715"/>
  <c r="BI711"/>
  <c r="BH711"/>
  <c r="BG711"/>
  <c r="BF711"/>
  <c r="T711"/>
  <c r="R711"/>
  <c r="P711"/>
  <c r="BI709"/>
  <c r="BH709"/>
  <c r="BG709"/>
  <c r="BF709"/>
  <c r="T709"/>
  <c r="R709"/>
  <c r="P709"/>
  <c r="BI705"/>
  <c r="BH705"/>
  <c r="BG705"/>
  <c r="BF705"/>
  <c r="T705"/>
  <c r="R705"/>
  <c r="P705"/>
  <c r="BI701"/>
  <c r="BH701"/>
  <c r="BG701"/>
  <c r="BF701"/>
  <c r="T701"/>
  <c r="R701"/>
  <c r="P701"/>
  <c r="BI699"/>
  <c r="BH699"/>
  <c r="BG699"/>
  <c r="BF699"/>
  <c r="T699"/>
  <c r="R699"/>
  <c r="P699"/>
  <c r="BI695"/>
  <c r="BH695"/>
  <c r="BG695"/>
  <c r="BF695"/>
  <c r="T695"/>
  <c r="R695"/>
  <c r="P695"/>
  <c r="BI693"/>
  <c r="BH693"/>
  <c r="BG693"/>
  <c r="BF693"/>
  <c r="T693"/>
  <c r="R693"/>
  <c r="P693"/>
  <c r="BI689"/>
  <c r="BH689"/>
  <c r="BG689"/>
  <c r="BF689"/>
  <c r="T689"/>
  <c r="R689"/>
  <c r="P689"/>
  <c r="BI685"/>
  <c r="BH685"/>
  <c r="BG685"/>
  <c r="BF685"/>
  <c r="T685"/>
  <c r="R685"/>
  <c r="P685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8"/>
  <c r="BH668"/>
  <c r="BG668"/>
  <c r="BF668"/>
  <c r="T668"/>
  <c r="R668"/>
  <c r="P668"/>
  <c r="BI666"/>
  <c r="BH666"/>
  <c r="BG666"/>
  <c r="BF666"/>
  <c r="T666"/>
  <c r="R666"/>
  <c r="P666"/>
  <c r="BI662"/>
  <c r="BH662"/>
  <c r="BG662"/>
  <c r="BF662"/>
  <c r="T662"/>
  <c r="R662"/>
  <c r="P662"/>
  <c r="BI660"/>
  <c r="BH660"/>
  <c r="BG660"/>
  <c r="BF660"/>
  <c r="T660"/>
  <c r="R660"/>
  <c r="P660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48"/>
  <c r="BH648"/>
  <c r="BG648"/>
  <c r="BF648"/>
  <c r="T648"/>
  <c r="R648"/>
  <c r="P648"/>
  <c r="BI644"/>
  <c r="BH644"/>
  <c r="BG644"/>
  <c r="BF644"/>
  <c r="T644"/>
  <c r="R644"/>
  <c r="P644"/>
  <c r="BI641"/>
  <c r="BH641"/>
  <c r="BG641"/>
  <c r="BF641"/>
  <c r="T641"/>
  <c r="R641"/>
  <c r="P641"/>
  <c r="BI637"/>
  <c r="BH637"/>
  <c r="BG637"/>
  <c r="BF637"/>
  <c r="T637"/>
  <c r="R637"/>
  <c r="P637"/>
  <c r="BI635"/>
  <c r="BH635"/>
  <c r="BG635"/>
  <c r="BF635"/>
  <c r="T635"/>
  <c r="R635"/>
  <c r="P635"/>
  <c r="BI631"/>
  <c r="BH631"/>
  <c r="BG631"/>
  <c r="BF631"/>
  <c r="T631"/>
  <c r="R631"/>
  <c r="P631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T620"/>
  <c r="R621"/>
  <c r="R620"/>
  <c r="P621"/>
  <c r="P620"/>
  <c r="BI618"/>
  <c r="BH618"/>
  <c r="BG618"/>
  <c r="BF618"/>
  <c r="T618"/>
  <c r="R618"/>
  <c r="P618"/>
  <c r="BI614"/>
  <c r="BH614"/>
  <c r="BG614"/>
  <c r="BF614"/>
  <c r="T614"/>
  <c r="R614"/>
  <c r="P614"/>
  <c r="BI610"/>
  <c r="BH610"/>
  <c r="BG610"/>
  <c r="BF610"/>
  <c r="T610"/>
  <c r="R610"/>
  <c r="P610"/>
  <c r="BI605"/>
  <c r="BH605"/>
  <c r="BG605"/>
  <c r="BF605"/>
  <c r="T605"/>
  <c r="R605"/>
  <c r="P605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1"/>
  <c r="BH591"/>
  <c r="BG591"/>
  <c r="BF591"/>
  <c r="T591"/>
  <c r="R591"/>
  <c r="P591"/>
  <c r="BI587"/>
  <c r="BH587"/>
  <c r="BG587"/>
  <c r="BF587"/>
  <c r="T587"/>
  <c r="R587"/>
  <c r="P587"/>
  <c r="BI583"/>
  <c r="BH583"/>
  <c r="BG583"/>
  <c r="BF583"/>
  <c r="T583"/>
  <c r="R583"/>
  <c r="P583"/>
  <c r="BI579"/>
  <c r="BH579"/>
  <c r="BG579"/>
  <c r="BF579"/>
  <c r="T579"/>
  <c r="R579"/>
  <c r="P579"/>
  <c r="BI575"/>
  <c r="BH575"/>
  <c r="BG575"/>
  <c r="BF575"/>
  <c r="T575"/>
  <c r="R575"/>
  <c r="P575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91"/>
  <c r="BH491"/>
  <c r="BG491"/>
  <c r="BF491"/>
  <c r="T491"/>
  <c r="R491"/>
  <c r="P491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73"/>
  <c r="BH473"/>
  <c r="BG473"/>
  <c r="BF473"/>
  <c r="T473"/>
  <c r="R473"/>
  <c r="P473"/>
  <c r="BI469"/>
  <c r="BH469"/>
  <c r="BG469"/>
  <c r="BF469"/>
  <c r="T469"/>
  <c r="R469"/>
  <c r="P469"/>
  <c r="BI464"/>
  <c r="BH464"/>
  <c r="BG464"/>
  <c r="BF464"/>
  <c r="T464"/>
  <c r="R464"/>
  <c r="P464"/>
  <c r="BI460"/>
  <c r="BH460"/>
  <c r="BG460"/>
  <c r="BF460"/>
  <c r="T460"/>
  <c r="R460"/>
  <c r="P460"/>
  <c r="BI458"/>
  <c r="BH458"/>
  <c r="BG458"/>
  <c r="BF458"/>
  <c r="T458"/>
  <c r="R458"/>
  <c r="P458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39"/>
  <c r="BH439"/>
  <c r="BG439"/>
  <c r="BF439"/>
  <c r="T439"/>
  <c r="T438"/>
  <c r="R439"/>
  <c r="R438"/>
  <c r="P439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1"/>
  <c r="BH421"/>
  <c r="BG421"/>
  <c r="BF421"/>
  <c r="T421"/>
  <c r="R421"/>
  <c r="P421"/>
  <c r="BI417"/>
  <c r="BH417"/>
  <c r="BG417"/>
  <c r="BF417"/>
  <c r="T417"/>
  <c r="R417"/>
  <c r="P417"/>
  <c r="BI412"/>
  <c r="BH412"/>
  <c r="BG412"/>
  <c r="BF412"/>
  <c r="T412"/>
  <c r="R412"/>
  <c r="P412"/>
  <c r="BI408"/>
  <c r="BH408"/>
  <c r="BG408"/>
  <c r="BF408"/>
  <c r="T408"/>
  <c r="R408"/>
  <c r="P408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78"/>
  <c r="BH378"/>
  <c r="BG378"/>
  <c r="BF378"/>
  <c r="T378"/>
  <c r="R378"/>
  <c r="P378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R330"/>
  <c r="P330"/>
  <c r="BI328"/>
  <c r="BH328"/>
  <c r="BG328"/>
  <c r="BF328"/>
  <c r="T328"/>
  <c r="R328"/>
  <c r="P328"/>
  <c r="BI322"/>
  <c r="BH322"/>
  <c r="BG322"/>
  <c r="BF322"/>
  <c r="T322"/>
  <c r="R322"/>
  <c r="P322"/>
  <c r="BI320"/>
  <c r="BH320"/>
  <c r="BG320"/>
  <c r="BF320"/>
  <c r="T320"/>
  <c r="R320"/>
  <c r="P320"/>
  <c r="BI316"/>
  <c r="BH316"/>
  <c r="BG316"/>
  <c r="BF316"/>
  <c r="T316"/>
  <c r="R316"/>
  <c r="P316"/>
  <c r="BI304"/>
  <c r="BH304"/>
  <c r="BG304"/>
  <c r="BF304"/>
  <c r="T304"/>
  <c r="R304"/>
  <c r="P304"/>
  <c r="BI300"/>
  <c r="BH300"/>
  <c r="BG300"/>
  <c r="BF300"/>
  <c r="T300"/>
  <c r="R300"/>
  <c r="P300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5"/>
  <c r="BH255"/>
  <c r="BG255"/>
  <c r="BF255"/>
  <c r="T255"/>
  <c r="R255"/>
  <c r="P255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F141"/>
  <c r="E139"/>
  <c r="F89"/>
  <c r="E87"/>
  <c r="J24"/>
  <c r="E24"/>
  <c r="J144"/>
  <c r="J23"/>
  <c r="J21"/>
  <c r="E21"/>
  <c r="J91"/>
  <c r="J20"/>
  <c r="J18"/>
  <c r="E18"/>
  <c r="F92"/>
  <c r="J17"/>
  <c r="J15"/>
  <c r="E15"/>
  <c r="F143"/>
  <c r="J14"/>
  <c r="J12"/>
  <c r="J89"/>
  <c r="E7"/>
  <c r="E85"/>
  <c i="1" r="L90"/>
  <c r="AM90"/>
  <c r="AM89"/>
  <c r="L89"/>
  <c r="AM87"/>
  <c r="L87"/>
  <c r="L85"/>
  <c r="L84"/>
  <c i="2" r="J885"/>
  <c r="J715"/>
  <c r="BK656"/>
  <c r="BK579"/>
  <c r="BK473"/>
  <c r="BK396"/>
  <c r="BK322"/>
  <c r="BK173"/>
  <c r="J810"/>
  <c r="J671"/>
  <c r="J567"/>
  <c r="BK453"/>
  <c r="J300"/>
  <c r="BK233"/>
  <c r="BK973"/>
  <c r="J908"/>
  <c r="J880"/>
  <c r="J826"/>
  <c r="BK752"/>
  <c r="BK673"/>
  <c r="BK631"/>
  <c r="J575"/>
  <c r="BK949"/>
  <c r="J939"/>
  <c r="J734"/>
  <c r="J662"/>
  <c r="J485"/>
  <c r="J328"/>
  <c r="BK240"/>
  <c r="J169"/>
  <c r="BK760"/>
  <c r="BK559"/>
  <c r="BK475"/>
  <c r="BK378"/>
  <c i="3" r="J333"/>
  <c r="BK253"/>
  <c r="J167"/>
  <c r="BK261"/>
  <c r="J230"/>
  <c r="BK279"/>
  <c r="BK164"/>
  <c r="BK318"/>
  <c r="J183"/>
  <c r="BK220"/>
  <c r="J279"/>
  <c r="J207"/>
  <c r="J305"/>
  <c r="BK189"/>
  <c r="J177"/>
  <c r="J240"/>
  <c r="J295"/>
  <c r="BK226"/>
  <c i="4" r="BK253"/>
  <c r="J253"/>
  <c r="J220"/>
  <c r="BK202"/>
  <c r="J251"/>
  <c r="J140"/>
  <c r="BK208"/>
  <c r="BK136"/>
  <c r="BK174"/>
  <c r="J174"/>
  <c i="5" r="BK163"/>
  <c r="BK178"/>
  <c r="BK137"/>
  <c r="J126"/>
  <c i="6" r="J294"/>
  <c r="J220"/>
  <c r="J292"/>
  <c r="BK211"/>
  <c r="BK205"/>
  <c r="BK262"/>
  <c r="BK303"/>
  <c r="BK191"/>
  <c r="J281"/>
  <c r="BK195"/>
  <c r="J207"/>
  <c i="7" r="BK219"/>
  <c r="J202"/>
  <c i="2" r="BK986"/>
  <c r="J893"/>
  <c r="BK876"/>
  <c r="BK855"/>
  <c r="BK816"/>
  <c r="J748"/>
  <c r="BK734"/>
  <c r="J711"/>
  <c r="J685"/>
  <c r="BK678"/>
  <c r="J666"/>
  <c r="J601"/>
  <c r="BK567"/>
  <c r="BK539"/>
  <c r="J487"/>
  <c r="BK464"/>
  <c r="J412"/>
  <c r="BK392"/>
  <c r="BK346"/>
  <c r="BK334"/>
  <c r="BK316"/>
  <c r="J282"/>
  <c r="J220"/>
  <c r="BK197"/>
  <c r="J156"/>
  <c r="J656"/>
  <c r="J618"/>
  <c r="J543"/>
  <c r="J519"/>
  <c r="J458"/>
  <c r="BK412"/>
  <c r="BK320"/>
  <c r="BK290"/>
  <c r="J261"/>
  <c r="BK244"/>
  <c r="BK224"/>
  <c r="J181"/>
  <c r="BK1004"/>
  <c r="J897"/>
  <c r="J791"/>
  <c r="J756"/>
  <c r="BK730"/>
  <c r="BK715"/>
  <c r="BK610"/>
  <c r="J591"/>
  <c r="J535"/>
  <c r="BK519"/>
  <c r="J507"/>
  <c r="BK493"/>
  <c r="BK479"/>
  <c r="BK469"/>
  <c r="J430"/>
  <c r="J417"/>
  <c r="BK368"/>
  <c r="BK362"/>
  <c r="J334"/>
  <c r="J316"/>
  <c r="BK300"/>
  <c r="BK272"/>
  <c r="BK216"/>
  <c r="BK193"/>
  <c r="J165"/>
  <c r="J150"/>
  <c r="BK847"/>
  <c r="J822"/>
  <c r="J797"/>
  <c r="BK766"/>
  <c r="BK935"/>
  <c r="J816"/>
  <c r="J931"/>
  <c r="J832"/>
  <c r="BK995"/>
  <c r="J982"/>
  <c r="J876"/>
  <c r="F35"/>
  <c i="3" r="J187"/>
  <c r="BK244"/>
  <c r="BK169"/>
  <c r="J164"/>
  <c r="BK157"/>
  <c r="J316"/>
  <c r="BK145"/>
  <c r="J139"/>
  <c r="J283"/>
  <c r="BK307"/>
  <c r="J297"/>
  <c r="J277"/>
  <c r="J259"/>
  <c r="J244"/>
  <c r="BK238"/>
  <c r="BK228"/>
  <c r="BK218"/>
  <c r="BK201"/>
  <c i="4" r="BK267"/>
  <c r="BK262"/>
  <c r="J194"/>
  <c r="BK150"/>
  <c r="J264"/>
  <c r="J256"/>
  <c r="J246"/>
  <c r="J242"/>
  <c r="J225"/>
  <c r="BK216"/>
  <c r="BK186"/>
  <c r="J172"/>
  <c r="BK164"/>
  <c r="BK234"/>
  <c r="J244"/>
  <c r="J234"/>
  <c r="BK198"/>
  <c r="J248"/>
  <c r="BK225"/>
  <c r="BK166"/>
  <c r="J133"/>
  <c r="BK196"/>
  <c r="BK172"/>
  <c r="BK192"/>
  <c r="BK218"/>
  <c r="J232"/>
  <c r="BK184"/>
  <c r="BK146"/>
  <c r="J142"/>
  <c r="J204"/>
  <c r="J178"/>
  <c r="BK204"/>
  <c r="BK133"/>
  <c r="BK200"/>
  <c i="5" r="J181"/>
  <c r="BK172"/>
  <c r="J165"/>
  <c r="BK161"/>
  <c r="J141"/>
  <c r="BK132"/>
  <c r="BK128"/>
  <c r="J176"/>
  <c r="BK168"/>
  <c r="J151"/>
  <c r="BK130"/>
  <c r="BK135"/>
  <c r="BK159"/>
  <c r="BK155"/>
  <c r="J155"/>
  <c r="J128"/>
  <c i="6" r="J329"/>
  <c r="BK320"/>
  <c r="J307"/>
  <c r="J296"/>
  <c r="J238"/>
  <c r="BK230"/>
  <c r="BK222"/>
  <c r="BK182"/>
  <c r="J324"/>
  <c r="BK294"/>
  <c r="J287"/>
  <c r="BK276"/>
  <c r="BK245"/>
  <c r="BK215"/>
  <c r="J199"/>
  <c r="J150"/>
  <c r="J241"/>
  <c r="BK186"/>
  <c r="BK178"/>
  <c r="J158"/>
  <c r="BK150"/>
  <c r="BK213"/>
  <c r="BK199"/>
  <c r="BK217"/>
  <c r="BK313"/>
  <c r="BK264"/>
  <c r="J313"/>
  <c r="J301"/>
  <c r="J195"/>
  <c r="BK174"/>
  <c r="J154"/>
  <c r="BK317"/>
  <c r="BK253"/>
  <c r="BK226"/>
  <c r="BK146"/>
  <c r="J201"/>
  <c r="J186"/>
  <c r="J226"/>
  <c r="J289"/>
  <c r="BK287"/>
  <c r="J270"/>
  <c r="J253"/>
  <c r="BK232"/>
  <c r="BK220"/>
  <c r="J255"/>
  <c r="BK278"/>
  <c r="J257"/>
  <c r="J193"/>
  <c r="BK156"/>
  <c i="7" r="J228"/>
  <c r="BK212"/>
  <c r="BK153"/>
  <c r="BK228"/>
  <c r="BK206"/>
  <c r="J198"/>
  <c r="J206"/>
  <c r="BK190"/>
  <c r="BK136"/>
  <c r="J141"/>
  <c r="J184"/>
  <c r="BK162"/>
  <c r="BK156"/>
  <c r="BK188"/>
  <c r="J168"/>
  <c r="BK198"/>
  <c r="J194"/>
  <c r="J200"/>
  <c r="BK180"/>
  <c r="BK170"/>
  <c r="BK194"/>
  <c r="J170"/>
  <c r="J162"/>
  <c r="J158"/>
  <c r="J149"/>
  <c r="BK143"/>
  <c r="BK133"/>
  <c r="BK176"/>
  <c r="J192"/>
  <c r="BK174"/>
  <c r="J139"/>
  <c r="BK160"/>
  <c r="J143"/>
  <c r="BK149"/>
  <c i="8" r="F36"/>
  <c i="1" r="BC101"/>
  <c i="2" r="J760"/>
  <c r="BK709"/>
  <c r="J673"/>
  <c r="J644"/>
  <c r="BK629"/>
  <c r="J599"/>
  <c r="J559"/>
  <c r="BK543"/>
  <c r="J493"/>
  <c r="BK460"/>
  <c r="BK430"/>
  <c r="J408"/>
  <c r="BK370"/>
  <c r="BK344"/>
  <c r="J320"/>
  <c r="J272"/>
  <c r="J229"/>
  <c r="J184"/>
  <c r="BK160"/>
  <c r="BK901"/>
  <c r="BK814"/>
  <c r="J781"/>
  <c r="J730"/>
  <c r="BK720"/>
  <c r="J678"/>
  <c r="J625"/>
  <c r="BK587"/>
  <c r="BK583"/>
  <c r="BK535"/>
  <c r="BK515"/>
  <c r="BK507"/>
  <c r="J498"/>
  <c r="BK450"/>
  <c r="J426"/>
  <c r="BK421"/>
  <c r="J362"/>
  <c r="BK261"/>
  <c r="J244"/>
  <c r="J240"/>
  <c r="J224"/>
  <c r="J188"/>
  <c r="J986"/>
  <c r="J962"/>
  <c r="BK914"/>
  <c r="J1011"/>
  <c r="J935"/>
  <c r="J912"/>
  <c r="BK880"/>
  <c r="BK868"/>
  <c r="BK1011"/>
  <c r="J868"/>
  <c r="BK843"/>
  <c r="BK832"/>
  <c r="J830"/>
  <c r="BK802"/>
  <c r="J789"/>
  <c r="BK774"/>
  <c r="J766"/>
  <c r="BK762"/>
  <c r="BK742"/>
  <c r="BK705"/>
  <c r="BK699"/>
  <c r="J682"/>
  <c r="BK666"/>
  <c r="J660"/>
  <c r="J652"/>
  <c r="BK644"/>
  <c r="BK635"/>
  <c r="BK625"/>
  <c r="J614"/>
  <c r="BK599"/>
  <c r="J587"/>
  <c r="BK1008"/>
  <c r="BK962"/>
  <c r="J957"/>
  <c r="BK953"/>
  <c r="J949"/>
  <c r="J943"/>
  <c r="BK912"/>
  <c r="J460"/>
  <c r="J421"/>
  <c r="BK388"/>
  <c r="J366"/>
  <c r="J346"/>
  <c r="J336"/>
  <c r="J322"/>
  <c r="BK294"/>
  <c r="BK220"/>
  <c r="BK201"/>
  <c r="BK184"/>
  <c r="BK156"/>
  <c r="BK851"/>
  <c r="J836"/>
  <c r="J818"/>
  <c r="BK764"/>
  <c r="BK939"/>
  <c r="J774"/>
  <c r="BK899"/>
  <c r="BK1000"/>
  <c r="BK990"/>
  <c r="J973"/>
  <c r="BK859"/>
  <c r="J1004"/>
  <c r="J995"/>
  <c r="BK978"/>
  <c r="J795"/>
  <c i="3" r="BK331"/>
  <c r="J265"/>
  <c r="BK224"/>
  <c r="J210"/>
  <c r="BK357"/>
  <c r="BK352"/>
  <c r="BK249"/>
  <c r="BK345"/>
  <c r="J341"/>
  <c r="J337"/>
  <c r="BK285"/>
  <c r="BK329"/>
  <c r="BK289"/>
  <c r="J331"/>
  <c r="BK293"/>
  <c r="BK251"/>
  <c r="J242"/>
  <c r="J218"/>
  <c r="J201"/>
  <c r="BK179"/>
  <c r="J171"/>
  <c r="BK153"/>
  <c r="BK151"/>
  <c r="J133"/>
  <c r="J352"/>
  <c r="BK273"/>
  <c r="J348"/>
  <c r="BK311"/>
  <c r="J289"/>
  <c r="J261"/>
  <c r="J228"/>
  <c r="BK185"/>
  <c r="BK354"/>
  <c r="BK291"/>
  <c r="BK267"/>
  <c r="BK181"/>
  <c r="BK177"/>
  <c r="J173"/>
  <c r="BK159"/>
  <c r="BK155"/>
  <c r="BK149"/>
  <c r="BK147"/>
  <c r="J141"/>
  <c r="BK333"/>
  <c r="BK305"/>
  <c r="BK263"/>
  <c r="BK247"/>
  <c r="BK195"/>
  <c r="J307"/>
  <c r="J303"/>
  <c r="J226"/>
  <c r="BK324"/>
  <c r="BK320"/>
  <c r="BK316"/>
  <c r="BK303"/>
  <c r="BK295"/>
  <c r="BK277"/>
  <c r="J267"/>
  <c r="J257"/>
  <c r="BK222"/>
  <c r="J214"/>
  <c r="J203"/>
  <c r="BK193"/>
  <c r="J322"/>
  <c r="BK309"/>
  <c r="J285"/>
  <c r="BK259"/>
  <c r="J249"/>
  <c r="BK232"/>
  <c r="J222"/>
  <c r="BK203"/>
  <c r="BK187"/>
  <c r="J175"/>
  <c r="BK133"/>
  <c r="BK173"/>
  <c r="BK167"/>
  <c r="J162"/>
  <c r="J149"/>
  <c r="J193"/>
  <c r="J301"/>
  <c i="4" r="J222"/>
  <c r="J196"/>
  <c r="BK176"/>
  <c r="BK168"/>
  <c r="BK140"/>
  <c r="BK260"/>
  <c r="J236"/>
  <c r="BK188"/>
  <c r="J229"/>
  <c r="BK220"/>
  <c r="BK178"/>
  <c r="J154"/>
  <c r="BK212"/>
  <c r="J156"/>
  <c r="BK214"/>
  <c r="BK229"/>
  <c r="J176"/>
  <c r="BK190"/>
  <c r="BK236"/>
  <c r="BK170"/>
  <c r="BK142"/>
  <c i="5" r="BK165"/>
  <c r="J147"/>
  <c r="J143"/>
  <c r="BK145"/>
  <c r="J157"/>
  <c r="J132"/>
  <c i="6" r="BK329"/>
  <c r="BK324"/>
  <c r="J317"/>
  <c r="BK301"/>
  <c r="BK292"/>
  <c r="J232"/>
  <c r="BK228"/>
  <c r="BK209"/>
  <c r="J176"/>
  <c r="J320"/>
  <c r="BK299"/>
  <c r="BK281"/>
  <c r="J264"/>
  <c r="BK236"/>
  <c r="J197"/>
  <c r="J249"/>
  <c r="J234"/>
  <c r="J182"/>
  <c r="BK165"/>
  <c r="BK197"/>
  <c r="BK234"/>
  <c r="J209"/>
  <c r="J191"/>
  <c r="J213"/>
  <c r="BK160"/>
  <c r="BK309"/>
  <c r="J203"/>
  <c r="J309"/>
  <c r="J303"/>
  <c r="J178"/>
  <c r="J172"/>
  <c r="BK152"/>
  <c r="BK296"/>
  <c r="J245"/>
  <c r="BK189"/>
  <c r="BK289"/>
  <c r="J144"/>
  <c r="BK144"/>
  <c r="J174"/>
  <c r="J283"/>
  <c r="J276"/>
  <c r="J262"/>
  <c r="BK251"/>
  <c r="BK224"/>
  <c r="J259"/>
  <c r="J170"/>
  <c r="J268"/>
  <c r="J243"/>
  <c r="BK184"/>
  <c i="7" r="J224"/>
  <c r="J210"/>
  <c r="J166"/>
  <c r="BK230"/>
  <c r="BK221"/>
  <c r="J204"/>
  <c r="J196"/>
  <c r="J233"/>
  <c r="J216"/>
  <c r="J136"/>
  <c i="8" r="F37"/>
  <c i="1" r="BD101"/>
  <c i="2" r="BK897"/>
  <c r="BK864"/>
  <c r="J851"/>
  <c r="BK828"/>
  <c r="J762"/>
  <c r="BK738"/>
  <c r="J718"/>
  <c r="BK693"/>
  <c r="BK680"/>
  <c r="J668"/>
  <c r="J621"/>
  <c r="BK571"/>
  <c r="BK555"/>
  <c r="J503"/>
  <c r="J475"/>
  <c r="BK458"/>
  <c r="BK434"/>
  <c r="J364"/>
  <c r="BK336"/>
  <c r="J290"/>
  <c r="J265"/>
  <c r="J216"/>
  <c r="BK181"/>
  <c r="BK150"/>
  <c r="BK826"/>
  <c r="J802"/>
  <c r="J726"/>
  <c r="BK695"/>
  <c r="BK668"/>
  <c r="J635"/>
  <c r="BK601"/>
  <c r="BK547"/>
  <c r="BK523"/>
  <c r="J511"/>
  <c r="BK503"/>
  <c r="J479"/>
  <c r="J434"/>
  <c r="BK408"/>
  <c r="BK269"/>
  <c r="BK249"/>
  <c r="BK236"/>
  <c r="BK229"/>
  <c r="J193"/>
  <c r="J173"/>
  <c r="BK968"/>
  <c r="BK927"/>
  <c r="J947"/>
  <c r="J922"/>
  <c r="J882"/>
  <c r="BK872"/>
  <c r="J855"/>
  <c r="BK889"/>
  <c r="J864"/>
  <c r="J839"/>
  <c r="J828"/>
  <c r="BK818"/>
  <c r="J778"/>
  <c r="J770"/>
  <c r="J764"/>
  <c r="J738"/>
  <c r="J701"/>
  <c r="J689"/>
  <c r="BK675"/>
  <c r="BK671"/>
  <c r="BK662"/>
  <c r="BK654"/>
  <c r="BK648"/>
  <c r="J629"/>
  <c r="BK621"/>
  <c r="J610"/>
  <c r="J597"/>
  <c r="J579"/>
  <c r="J968"/>
  <c r="BK957"/>
  <c r="J953"/>
  <c r="BK947"/>
  <c r="BK922"/>
  <c r="BK908"/>
  <c r="J1008"/>
  <c r="J927"/>
  <c r="J917"/>
  <c r="BK791"/>
  <c r="BK744"/>
  <c r="J722"/>
  <c r="BK711"/>
  <c r="J693"/>
  <c r="J680"/>
  <c r="BK660"/>
  <c r="J648"/>
  <c r="BK563"/>
  <c r="J527"/>
  <c r="BK483"/>
  <c r="BK446"/>
  <c r="J388"/>
  <c r="J304"/>
  <c r="J276"/>
  <c r="J255"/>
  <c r="J236"/>
  <c r="BK205"/>
  <c r="J177"/>
  <c r="J901"/>
  <c r="BK836"/>
  <c r="BK797"/>
  <c r="BK748"/>
  <c r="BK722"/>
  <c r="J699"/>
  <c r="BK605"/>
  <c r="BK575"/>
  <c r="J551"/>
  <c r="BK527"/>
  <c r="BK511"/>
  <c r="BK491"/>
  <c r="J473"/>
  <c r="J464"/>
  <c r="BK426"/>
  <c r="J396"/>
  <c r="J370"/>
  <c r="BK364"/>
  <c r="J344"/>
  <c r="J330"/>
  <c r="BK304"/>
  <c r="BK286"/>
  <c r="J269"/>
  <c r="BK210"/>
  <c r="BK177"/>
  <c r="J160"/>
  <c r="J859"/>
  <c r="BK839"/>
  <c r="J814"/>
  <c r="BK778"/>
  <c r="BK943"/>
  <c r="J904"/>
  <c i="1" r="AS94"/>
  <c i="2" r="J1000"/>
  <c r="J990"/>
  <c r="J960"/>
  <c i="3" r="J324"/>
  <c r="BK242"/>
  <c r="J212"/>
  <c r="J195"/>
  <c r="J357"/>
  <c r="BK297"/>
  <c r="BK199"/>
  <c r="BK343"/>
  <c r="J339"/>
  <c r="BK335"/>
  <c r="J343"/>
  <c r="J326"/>
  <c r="BK271"/>
  <c r="J271"/>
  <c r="J247"/>
  <c r="BK212"/>
  <c r="BK205"/>
  <c r="BK183"/>
  <c r="J159"/>
  <c r="J354"/>
  <c r="J291"/>
  <c r="J269"/>
  <c r="J232"/>
  <c r="J205"/>
  <c r="J335"/>
  <c r="BK341"/>
  <c r="J345"/>
  <c r="BK216"/>
  <c r="J181"/>
  <c r="BK175"/>
  <c r="J169"/>
  <c r="J157"/>
  <c r="J153"/>
  <c r="J145"/>
  <c r="J135"/>
  <c r="J313"/>
  <c r="BK265"/>
  <c r="J220"/>
  <c r="J137"/>
  <c r="BK337"/>
  <c r="J281"/>
  <c r="J199"/>
  <c r="BK322"/>
  <c r="J311"/>
  <c r="BK299"/>
  <c r="BK281"/>
  <c r="BK269"/>
  <c r="J263"/>
  <c r="J255"/>
  <c r="BK210"/>
  <c r="J197"/>
  <c r="BK326"/>
  <c r="J318"/>
  <c r="J293"/>
  <c r="BK257"/>
  <c r="J234"/>
  <c r="BK230"/>
  <c r="J216"/>
  <c r="J189"/>
  <c r="J185"/>
  <c r="J238"/>
  <c r="BK171"/>
  <c r="BK162"/>
  <c r="J155"/>
  <c r="BK137"/>
  <c r="BK135"/>
  <c r="BK141"/>
  <c r="J309"/>
  <c r="J299"/>
  <c r="BK275"/>
  <c r="J253"/>
  <c r="BK240"/>
  <c r="J236"/>
  <c r="BK234"/>
  <c r="J224"/>
  <c r="BK191"/>
  <c i="4" r="BK264"/>
  <c r="BK256"/>
  <c r="BK158"/>
  <c r="BK152"/>
  <c r="J267"/>
  <c r="J262"/>
  <c r="BK248"/>
  <c r="BK240"/>
  <c r="J238"/>
  <c r="J218"/>
  <c r="J190"/>
  <c r="J166"/>
  <c r="BK156"/>
  <c r="J184"/>
  <c r="BK242"/>
  <c r="J200"/>
  <c r="J260"/>
  <c r="BK232"/>
  <c r="J182"/>
  <c r="BK144"/>
  <c r="J146"/>
  <c r="J210"/>
  <c r="BK138"/>
  <c r="J152"/>
  <c r="J158"/>
  <c r="BK206"/>
  <c r="BK180"/>
  <c r="J138"/>
  <c r="J208"/>
  <c r="J216"/>
  <c r="J214"/>
  <c r="J136"/>
  <c r="J198"/>
  <c i="5" r="J178"/>
  <c r="J170"/>
  <c r="BK153"/>
  <c r="J145"/>
  <c r="J139"/>
  <c r="J130"/>
  <c r="BK181"/>
  <c r="BK170"/>
  <c r="J153"/>
  <c r="BK143"/>
  <c i="6" r="J251"/>
  <c r="BK247"/>
  <c r="J211"/>
  <c r="J152"/>
  <c r="BK158"/>
  <c r="J230"/>
  <c r="J205"/>
  <c r="J274"/>
  <c r="BK259"/>
  <c r="BK238"/>
  <c r="BK162"/>
  <c r="BK255"/>
  <c r="J228"/>
  <c r="BK176"/>
  <c r="J138"/>
  <c i="7" r="J221"/>
  <c r="J190"/>
  <c r="J131"/>
  <c r="BK208"/>
  <c r="BK145"/>
  <c r="BK204"/>
  <c r="BK192"/>
  <c r="J180"/>
  <c r="BK147"/>
  <c r="BK196"/>
  <c r="J174"/>
  <c r="J160"/>
  <c r="J147"/>
  <c r="J186"/>
  <c r="BK184"/>
  <c r="J176"/>
  <c r="BK166"/>
  <c r="J188"/>
  <c r="BK168"/>
  <c r="J153"/>
  <c r="J145"/>
  <c r="BK139"/>
  <c r="BK131"/>
  <c r="J151"/>
  <c r="BK186"/>
  <c r="J156"/>
  <c r="J133"/>
  <c r="BK158"/>
  <c r="BK141"/>
  <c i="8" r="BK121"/>
  <c i="2" r="J978"/>
  <c r="BK882"/>
  <c r="J872"/>
  <c r="J843"/>
  <c r="BK781"/>
  <c r="J752"/>
  <c r="BK726"/>
  <c r="J695"/>
  <c r="BK682"/>
  <c r="J675"/>
  <c r="J654"/>
  <c r="J631"/>
  <c r="BK591"/>
  <c r="BK551"/>
  <c r="J523"/>
  <c r="J483"/>
  <c r="J439"/>
  <c r="BK417"/>
  <c r="J378"/>
  <c r="BK366"/>
  <c r="J340"/>
  <c r="BK330"/>
  <c r="BK276"/>
  <c r="J201"/>
  <c r="BK165"/>
  <c r="F37"/>
  <c r="BK931"/>
  <c r="BK806"/>
  <c r="BK770"/>
  <c r="BK718"/>
  <c r="J705"/>
  <c r="BK689"/>
  <c r="BK652"/>
  <c r="J637"/>
  <c r="J571"/>
  <c r="J539"/>
  <c r="J491"/>
  <c r="J469"/>
  <c r="BK439"/>
  <c r="BK340"/>
  <c r="J294"/>
  <c r="BK265"/>
  <c r="J249"/>
  <c r="J233"/>
  <c r="BK188"/>
  <c r="BK904"/>
  <c r="J899"/>
  <c r="J806"/>
  <c r="J744"/>
  <c r="J720"/>
  <c r="BK618"/>
  <c r="BK597"/>
  <c r="J563"/>
  <c r="BK531"/>
  <c r="J515"/>
  <c r="BK498"/>
  <c r="BK487"/>
  <c r="BK893"/>
  <c i="4" r="J227"/>
  <c r="J240"/>
  <c r="BK222"/>
  <c r="BK161"/>
  <c r="BK238"/>
  <c r="J212"/>
  <c r="BK194"/>
  <c r="J150"/>
  <c r="J180"/>
  <c r="BK154"/>
  <c r="J202"/>
  <c r="J161"/>
  <c r="J164"/>
  <c r="J186"/>
  <c r="J206"/>
  <c r="J144"/>
  <c r="J168"/>
  <c r="J188"/>
  <c i="5" r="BK176"/>
  <c r="J168"/>
  <c r="BK157"/>
  <c r="BK147"/>
  <c r="J137"/>
  <c r="J163"/>
  <c r="J135"/>
  <c r="J161"/>
  <c r="BK151"/>
  <c r="BK139"/>
  <c r="BK126"/>
  <c i="6" r="J326"/>
  <c r="BK311"/>
  <c r="J299"/>
  <c r="BK270"/>
  <c r="J224"/>
  <c r="J189"/>
  <c r="J165"/>
  <c r="BK307"/>
  <c r="BK285"/>
  <c r="J266"/>
  <c r="BK241"/>
  <c r="BK203"/>
  <c r="BK154"/>
  <c r="J247"/>
  <c r="J217"/>
  <c r="BK170"/>
  <c r="BK138"/>
  <c r="BK142"/>
  <c r="BK207"/>
  <c r="J184"/>
  <c r="BK168"/>
  <c r="BK305"/>
  <c r="BK201"/>
  <c r="J305"/>
  <c r="J180"/>
  <c r="J168"/>
  <c r="J146"/>
  <c r="J278"/>
  <c r="BK243"/>
  <c r="BK193"/>
  <c r="BK268"/>
  <c r="BK257"/>
  <c r="J236"/>
  <c r="J162"/>
  <c r="J285"/>
  <c r="BK266"/>
  <c r="BK283"/>
  <c r="BK172"/>
  <c r="BK272"/>
  <c r="BK249"/>
  <c r="BK180"/>
  <c r="J142"/>
  <c i="7" r="BK216"/>
  <c r="BK202"/>
  <c r="BK233"/>
  <c r="J214"/>
  <c r="BK200"/>
  <c r="BK224"/>
  <c r="J219"/>
  <c r="BK214"/>
  <c r="J212"/>
  <c r="BK151"/>
  <c i="8" r="J121"/>
  <c r="J34"/>
  <c i="1" r="AW101"/>
  <c i="2" r="BK982"/>
  <c r="BK830"/>
  <c r="BK701"/>
  <c r="BK641"/>
  <c r="J547"/>
  <c r="J450"/>
  <c r="J368"/>
  <c r="J286"/>
  <c r="BK169"/>
  <c r="J742"/>
  <c r="BK614"/>
  <c r="J531"/>
  <c r="J446"/>
  <c r="BK255"/>
  <c r="J210"/>
  <c r="BK885"/>
  <c r="J847"/>
  <c r="BK795"/>
  <c r="BK756"/>
  <c r="BK685"/>
  <c r="BK637"/>
  <c r="J605"/>
  <c r="BK960"/>
  <c r="BK917"/>
  <c r="J914"/>
  <c r="J709"/>
  <c r="J583"/>
  <c r="J453"/>
  <c r="BK282"/>
  <c r="J197"/>
  <c r="BK822"/>
  <c r="J641"/>
  <c r="J555"/>
  <c r="BK485"/>
  <c r="J392"/>
  <c r="BK328"/>
  <c r="J205"/>
  <c r="BK810"/>
  <c r="J889"/>
  <c r="BK789"/>
  <c i="3" r="J251"/>
  <c r="BK339"/>
  <c r="BK255"/>
  <c r="J191"/>
  <c r="BK139"/>
  <c r="BK301"/>
  <c r="BK348"/>
  <c r="J179"/>
  <c r="J151"/>
  <c r="BK283"/>
  <c r="J320"/>
  <c r="BK197"/>
  <c r="J287"/>
  <c r="BK236"/>
  <c r="J329"/>
  <c r="J273"/>
  <c r="BK214"/>
  <c r="J275"/>
  <c r="J147"/>
  <c r="BK313"/>
  <c r="BK287"/>
  <c r="BK207"/>
  <c i="4" r="BK251"/>
  <c r="BK244"/>
  <c r="BK182"/>
  <c r="BK246"/>
  <c r="BK210"/>
  <c r="J170"/>
  <c r="J192"/>
  <c r="BK227"/>
  <c i="5" r="J159"/>
  <c r="J172"/>
  <c r="BK141"/>
  <c i="6" r="BK326"/>
  <c r="BK274"/>
  <c r="J215"/>
  <c r="J311"/>
  <c r="J272"/>
  <c r="J156"/>
  <c r="BK140"/>
  <c r="J222"/>
  <c r="J140"/>
  <c r="J160"/>
  <c i="7" r="J208"/>
  <c r="BK210"/>
  <c r="J230"/>
  <c i="8" r="F35"/>
  <c i="1" r="BB101"/>
  <c i="2" r="F36"/>
  <c r="J34"/>
  <c l="1" r="R149"/>
  <c r="R192"/>
  <c r="R209"/>
  <c r="T235"/>
  <c r="P425"/>
  <c r="BK452"/>
  <c r="J452"/>
  <c r="J107"/>
  <c r="R596"/>
  <c r="T624"/>
  <c r="BK717"/>
  <c r="J717"/>
  <c r="J117"/>
  <c i="3" r="R166"/>
  <c r="R209"/>
  <c r="P315"/>
  <c i="4" r="T163"/>
  <c i="5" r="R134"/>
  <c r="T175"/>
  <c r="T174"/>
  <c i="6" r="R137"/>
  <c r="R136"/>
  <c r="BK240"/>
  <c r="J240"/>
  <c r="J105"/>
  <c r="T137"/>
  <c r="T136"/>
  <c r="P240"/>
  <c r="T291"/>
  <c r="T167"/>
  <c r="P261"/>
  <c r="BK149"/>
  <c r="J149"/>
  <c r="J100"/>
  <c r="BK219"/>
  <c r="J219"/>
  <c r="J104"/>
  <c r="P280"/>
  <c r="R323"/>
  <c r="R322"/>
  <c r="R188"/>
  <c i="2" r="BK183"/>
  <c r="J183"/>
  <c r="J99"/>
  <c r="P192"/>
  <c r="T209"/>
  <c r="R235"/>
  <c r="BK425"/>
  <c r="J425"/>
  <c r="J104"/>
  <c r="BK445"/>
  <c r="J445"/>
  <c r="J106"/>
  <c r="P445"/>
  <c r="R445"/>
  <c r="T445"/>
  <c r="P596"/>
  <c r="R624"/>
  <c r="BK677"/>
  <c r="J677"/>
  <c r="J115"/>
  <c r="T677"/>
  <c r="P780"/>
  <c i="3" r="T132"/>
  <c r="T131"/>
  <c i="4" r="R149"/>
  <c r="R224"/>
  <c i="5" r="T125"/>
  <c r="BK175"/>
  <c i="6" r="P167"/>
  <c r="T261"/>
  <c r="BK137"/>
  <c r="BK136"/>
  <c r="J136"/>
  <c r="J97"/>
  <c r="R149"/>
  <c r="P188"/>
  <c r="R219"/>
  <c r="BK261"/>
  <c r="J261"/>
  <c r="J106"/>
  <c r="T280"/>
  <c r="BK291"/>
  <c r="J291"/>
  <c r="J108"/>
  <c r="T298"/>
  <c r="BK323"/>
  <c r="J323"/>
  <c r="J114"/>
  <c i="2" r="T271"/>
  <c r="T452"/>
  <c r="BK684"/>
  <c r="J684"/>
  <c r="J116"/>
  <c r="R838"/>
  <c r="T903"/>
  <c r="P959"/>
  <c i="3" r="BK144"/>
  <c r="J144"/>
  <c r="J100"/>
  <c r="P209"/>
  <c r="T315"/>
  <c i="4" r="T135"/>
  <c r="T131"/>
  <c r="P231"/>
  <c i="5" r="T150"/>
  <c i="2" r="T192"/>
  <c r="BK235"/>
  <c r="J235"/>
  <c r="J102"/>
  <c r="R502"/>
  <c r="P624"/>
  <c r="R684"/>
  <c r="BK838"/>
  <c r="J838"/>
  <c r="J119"/>
  <c r="R903"/>
  <c r="BK959"/>
  <c r="J959"/>
  <c r="J123"/>
  <c r="T959"/>
  <c i="3" r="T144"/>
  <c r="T209"/>
  <c i="4" r="P149"/>
  <c r="T224"/>
  <c i="5" r="R150"/>
  <c i="6" r="T149"/>
  <c r="R240"/>
  <c r="R291"/>
  <c r="T323"/>
  <c r="T322"/>
  <c i="2" r="BK192"/>
  <c r="J192"/>
  <c r="J100"/>
  <c r="P209"/>
  <c r="P502"/>
  <c r="T643"/>
  <c r="BK780"/>
  <c r="J780"/>
  <c r="J118"/>
  <c r="BK903"/>
  <c r="J903"/>
  <c r="J121"/>
  <c r="R967"/>
  <c i="3" r="T166"/>
  <c r="BK315"/>
  <c r="J315"/>
  <c r="J105"/>
  <c r="BK351"/>
  <c i="4" r="P224"/>
  <c r="T259"/>
  <c r="T258"/>
  <c i="5" r="R175"/>
  <c r="R174"/>
  <c i="2" r="P149"/>
  <c r="T183"/>
  <c r="R271"/>
  <c r="T502"/>
  <c r="P643"/>
  <c r="R670"/>
  <c r="T684"/>
  <c r="R717"/>
  <c r="P838"/>
  <c r="P884"/>
  <c r="P903"/>
  <c r="T916"/>
  <c r="BK967"/>
  <c r="J967"/>
  <c r="J124"/>
  <c i="3" r="R144"/>
  <c r="P161"/>
  <c r="T161"/>
  <c r="R246"/>
  <c r="T328"/>
  <c r="P351"/>
  <c r="P350"/>
  <c i="4" r="BK135"/>
  <c r="J135"/>
  <c r="J99"/>
  <c r="R163"/>
  <c r="BK250"/>
  <c r="J250"/>
  <c r="J106"/>
  <c r="T250"/>
  <c r="BK259"/>
  <c i="5" r="P125"/>
  <c r="P150"/>
  <c r="BK167"/>
  <c r="J167"/>
  <c r="J101"/>
  <c i="6" r="P149"/>
  <c r="BK188"/>
  <c r="J188"/>
  <c r="J103"/>
  <c r="P219"/>
  <c r="T240"/>
  <c r="R280"/>
  <c r="P291"/>
  <c r="R298"/>
  <c r="P323"/>
  <c r="P322"/>
  <c i="2" r="T149"/>
  <c r="BK209"/>
  <c r="J209"/>
  <c r="J101"/>
  <c r="P235"/>
  <c r="BK502"/>
  <c r="J502"/>
  <c r="J108"/>
  <c r="BK624"/>
  <c r="J624"/>
  <c r="J112"/>
  <c r="P670"/>
  <c r="R677"/>
  <c r="T780"/>
  <c r="BK916"/>
  <c r="J916"/>
  <c r="J122"/>
  <c r="R959"/>
  <c i="3" r="R132"/>
  <c r="R131"/>
  <c r="BK209"/>
  <c r="J209"/>
  <c r="J103"/>
  <c r="R328"/>
  <c i="4" r="R259"/>
  <c r="R258"/>
  <c i="5" r="BK134"/>
  <c r="J134"/>
  <c r="J98"/>
  <c r="P175"/>
  <c r="P174"/>
  <c i="2" r="BK149"/>
  <c r="J149"/>
  <c r="J98"/>
  <c r="R183"/>
  <c r="BK271"/>
  <c r="J271"/>
  <c r="J103"/>
  <c r="R425"/>
  <c r="R452"/>
  <c r="T596"/>
  <c r="BK643"/>
  <c r="J643"/>
  <c r="J113"/>
  <c r="BK670"/>
  <c r="J670"/>
  <c r="J114"/>
  <c r="P677"/>
  <c r="P717"/>
  <c r="R780"/>
  <c r="BK884"/>
  <c r="J884"/>
  <c r="J120"/>
  <c r="T884"/>
  <c r="R916"/>
  <c r="P967"/>
  <c i="3" r="P132"/>
  <c r="P131"/>
  <c r="P166"/>
  <c r="BK246"/>
  <c r="J246"/>
  <c r="J104"/>
  <c r="BK328"/>
  <c r="J328"/>
  <c r="J106"/>
  <c r="R351"/>
  <c r="R350"/>
  <c i="4" r="BK163"/>
  <c r="J163"/>
  <c r="J103"/>
  <c r="R231"/>
  <c i="5" r="T134"/>
  <c r="T167"/>
  <c i="6" r="R167"/>
  <c i="3" r="P144"/>
  <c r="P143"/>
  <c r="BK161"/>
  <c r="J161"/>
  <c r="J101"/>
  <c r="R161"/>
  <c r="P246"/>
  <c r="P328"/>
  <c r="T351"/>
  <c r="T350"/>
  <c i="4" r="P135"/>
  <c r="P131"/>
  <c r="P163"/>
  <c r="BK224"/>
  <c r="J224"/>
  <c r="J104"/>
  <c r="P250"/>
  <c r="P259"/>
  <c r="P258"/>
  <c i="5" r="R125"/>
  <c r="BK150"/>
  <c r="J150"/>
  <c r="J100"/>
  <c r="P167"/>
  <c i="6" r="T188"/>
  <c r="BK298"/>
  <c r="J298"/>
  <c r="J109"/>
  <c r="BK167"/>
  <c r="J167"/>
  <c r="J102"/>
  <c r="R261"/>
  <c i="4" r="R135"/>
  <c r="R131"/>
  <c r="T149"/>
  <c r="T148"/>
  <c r="T231"/>
  <c i="7" r="BK130"/>
  <c r="J130"/>
  <c r="J98"/>
  <c r="R138"/>
  <c r="P165"/>
  <c r="P164"/>
  <c r="P218"/>
  <c r="R227"/>
  <c r="R226"/>
  <c r="T130"/>
  <c r="T129"/>
  <c r="P138"/>
  <c r="BK165"/>
  <c r="T218"/>
  <c r="P130"/>
  <c r="P129"/>
  <c r="BK138"/>
  <c r="J138"/>
  <c r="J100"/>
  <c r="P155"/>
  <c r="R155"/>
  <c r="T155"/>
  <c r="R165"/>
  <c r="R164"/>
  <c r="R128"/>
  <c r="BK218"/>
  <c r="J218"/>
  <c r="J104"/>
  <c r="BK227"/>
  <c r="J227"/>
  <c r="J107"/>
  <c r="T227"/>
  <c r="T226"/>
  <c i="6" r="P137"/>
  <c r="P136"/>
  <c r="T219"/>
  <c r="BK280"/>
  <c r="J280"/>
  <c r="J107"/>
  <c r="P298"/>
  <c i="7" r="R130"/>
  <c r="R129"/>
  <c r="BK155"/>
  <c r="J155"/>
  <c r="J101"/>
  <c r="T165"/>
  <c r="T164"/>
  <c r="R218"/>
  <c r="P227"/>
  <c r="P226"/>
  <c i="2" r="P183"/>
  <c r="P271"/>
  <c r="T425"/>
  <c r="P452"/>
  <c r="BK596"/>
  <c r="J596"/>
  <c r="J109"/>
  <c r="R643"/>
  <c r="T670"/>
  <c r="P684"/>
  <c r="T717"/>
  <c r="T838"/>
  <c r="R884"/>
  <c r="P916"/>
  <c r="T967"/>
  <c i="3" r="BK132"/>
  <c r="J132"/>
  <c r="J98"/>
  <c r="BK166"/>
  <c r="J166"/>
  <c r="J102"/>
  <c r="T246"/>
  <c r="R315"/>
  <c i="4" r="BK149"/>
  <c r="J149"/>
  <c r="J101"/>
  <c r="BK231"/>
  <c r="J231"/>
  <c r="J105"/>
  <c r="R250"/>
  <c i="5" r="BK125"/>
  <c r="J125"/>
  <c r="J97"/>
  <c r="P134"/>
  <c r="R167"/>
  <c i="4" r="BK132"/>
  <c r="J132"/>
  <c r="J98"/>
  <c i="6" r="BK164"/>
  <c r="J164"/>
  <c r="J101"/>
  <c r="BK316"/>
  <c r="J316"/>
  <c r="J111"/>
  <c i="2" r="BK438"/>
  <c r="J438"/>
  <c r="J105"/>
  <c i="3" r="BK356"/>
  <c r="J356"/>
  <c r="J110"/>
  <c i="4" r="BK160"/>
  <c r="J160"/>
  <c r="J102"/>
  <c i="2" r="BK620"/>
  <c r="J620"/>
  <c r="J110"/>
  <c r="BK1007"/>
  <c r="J1007"/>
  <c r="J126"/>
  <c r="BK1010"/>
  <c r="J1010"/>
  <c r="J127"/>
  <c i="6" r="BK319"/>
  <c r="J319"/>
  <c r="J112"/>
  <c r="BK328"/>
  <c r="J328"/>
  <c r="J115"/>
  <c i="4" r="BK266"/>
  <c r="J266"/>
  <c r="J110"/>
  <c i="3" r="BK347"/>
  <c r="J347"/>
  <c r="J107"/>
  <c i="4" r="BK255"/>
  <c r="J255"/>
  <c r="J107"/>
  <c i="5" r="BK180"/>
  <c r="J180"/>
  <c r="J104"/>
  <c i="7" r="BK232"/>
  <c r="J232"/>
  <c r="J108"/>
  <c r="BK135"/>
  <c r="J135"/>
  <c r="J99"/>
  <c r="BK223"/>
  <c r="J223"/>
  <c r="J105"/>
  <c i="8" r="BK120"/>
  <c r="J120"/>
  <c r="J98"/>
  <c i="7" r="J165"/>
  <c r="J103"/>
  <c i="8" r="E85"/>
  <c r="J89"/>
  <c r="J91"/>
  <c r="J92"/>
  <c r="F114"/>
  <c r="F115"/>
  <c r="BE121"/>
  <c i="7" r="J91"/>
  <c r="BE139"/>
  <c r="BE145"/>
  <c i="6" r="BK148"/>
  <c r="J148"/>
  <c r="J99"/>
  <c i="7" r="BE147"/>
  <c r="J125"/>
  <c r="BE141"/>
  <c r="BE180"/>
  <c r="F91"/>
  <c r="BE168"/>
  <c r="J89"/>
  <c r="F125"/>
  <c r="BE184"/>
  <c r="BE190"/>
  <c r="BE196"/>
  <c r="BE153"/>
  <c r="BE156"/>
  <c r="BE174"/>
  <c r="BE131"/>
  <c r="BE133"/>
  <c r="BE170"/>
  <c r="BE151"/>
  <c r="BE162"/>
  <c r="BE186"/>
  <c i="6" r="BK322"/>
  <c r="J322"/>
  <c r="J113"/>
  <c i="7" r="BE149"/>
  <c r="BE188"/>
  <c r="BE200"/>
  <c r="BE136"/>
  <c r="BE208"/>
  <c i="6" r="J137"/>
  <c r="J98"/>
  <c i="7" r="BE158"/>
  <c r="BE160"/>
  <c r="BE166"/>
  <c r="BE216"/>
  <c r="BE233"/>
  <c r="BE143"/>
  <c r="E85"/>
  <c r="BE176"/>
  <c r="BE192"/>
  <c r="BE194"/>
  <c r="BE198"/>
  <c r="BE210"/>
  <c r="BE212"/>
  <c r="BE214"/>
  <c r="BE219"/>
  <c r="BE221"/>
  <c r="BE228"/>
  <c r="BE230"/>
  <c r="BE202"/>
  <c r="BE204"/>
  <c r="BE206"/>
  <c r="BE224"/>
  <c i="5" r="BK149"/>
  <c r="J149"/>
  <c r="J99"/>
  <c i="6" r="F92"/>
  <c r="J132"/>
  <c r="BE186"/>
  <c r="BE193"/>
  <c r="BE195"/>
  <c r="BE205"/>
  <c r="BE211"/>
  <c r="BE241"/>
  <c r="BE253"/>
  <c i="5" r="J175"/>
  <c r="J103"/>
  <c i="6" r="J131"/>
  <c r="BE142"/>
  <c r="BE165"/>
  <c r="BE191"/>
  <c r="BE247"/>
  <c r="BE266"/>
  <c r="BE278"/>
  <c r="BE215"/>
  <c r="BE226"/>
  <c r="BE236"/>
  <c r="BE264"/>
  <c r="BE272"/>
  <c r="BE283"/>
  <c r="BE285"/>
  <c r="BE150"/>
  <c r="BE176"/>
  <c r="BE180"/>
  <c r="BE276"/>
  <c r="J129"/>
  <c r="BE199"/>
  <c r="BE232"/>
  <c r="BE292"/>
  <c r="BE162"/>
  <c r="BE172"/>
  <c r="BE207"/>
  <c r="BE301"/>
  <c r="BE294"/>
  <c r="BE154"/>
  <c r="BE178"/>
  <c r="BE182"/>
  <c r="BE262"/>
  <c r="F91"/>
  <c r="BE140"/>
  <c r="BE144"/>
  <c r="BE152"/>
  <c r="BE170"/>
  <c r="BE217"/>
  <c r="BE228"/>
  <c r="BE255"/>
  <c r="BE257"/>
  <c r="BE307"/>
  <c r="BE146"/>
  <c r="BE189"/>
  <c r="BE220"/>
  <c r="BE249"/>
  <c r="BE156"/>
  <c r="BE197"/>
  <c r="BE203"/>
  <c r="BE222"/>
  <c r="BE224"/>
  <c r="BE230"/>
  <c r="BE299"/>
  <c r="BE309"/>
  <c r="BE313"/>
  <c r="E125"/>
  <c r="BE168"/>
  <c r="BE238"/>
  <c r="BE245"/>
  <c r="BE311"/>
  <c r="BE158"/>
  <c r="BE201"/>
  <c r="BE209"/>
  <c r="BE213"/>
  <c r="BE234"/>
  <c r="BE243"/>
  <c r="BE251"/>
  <c r="BE259"/>
  <c r="BE268"/>
  <c r="BE270"/>
  <c r="BE287"/>
  <c r="BE289"/>
  <c r="BE303"/>
  <c r="BE305"/>
  <c r="BE317"/>
  <c r="BE138"/>
  <c r="BE160"/>
  <c r="BE174"/>
  <c r="BE184"/>
  <c r="BE274"/>
  <c r="BE281"/>
  <c r="BE296"/>
  <c r="BE320"/>
  <c r="BE324"/>
  <c r="BE326"/>
  <c r="BE329"/>
  <c i="4" r="BK148"/>
  <c r="J148"/>
  <c r="J100"/>
  <c r="J259"/>
  <c r="J109"/>
  <c i="5" r="E85"/>
  <c r="J92"/>
  <c r="J120"/>
  <c r="F120"/>
  <c r="BE126"/>
  <c r="J89"/>
  <c r="F92"/>
  <c r="BE132"/>
  <c r="BE130"/>
  <c r="BE143"/>
  <c r="BE137"/>
  <c r="BE145"/>
  <c r="BE163"/>
  <c r="BE147"/>
  <c r="BE153"/>
  <c r="BE128"/>
  <c r="BE141"/>
  <c r="BE157"/>
  <c r="BE161"/>
  <c r="BE170"/>
  <c r="BE172"/>
  <c r="BE178"/>
  <c r="BE181"/>
  <c i="4" r="BK131"/>
  <c r="J131"/>
  <c r="J97"/>
  <c i="5" r="BE135"/>
  <c r="BE139"/>
  <c r="BE151"/>
  <c r="BE155"/>
  <c r="BE159"/>
  <c r="BE165"/>
  <c r="BE168"/>
  <c r="BE176"/>
  <c i="4" r="BE190"/>
  <c r="F91"/>
  <c r="BE133"/>
  <c r="BE136"/>
  <c r="BE138"/>
  <c r="BE154"/>
  <c r="BE182"/>
  <c r="J92"/>
  <c r="BE206"/>
  <c r="F92"/>
  <c r="BE172"/>
  <c r="BE184"/>
  <c r="BE146"/>
  <c r="BE202"/>
  <c r="BE208"/>
  <c i="3" r="BK143"/>
  <c r="J143"/>
  <c r="J99"/>
  <c i="4" r="BE170"/>
  <c i="3" r="BK131"/>
  <c i="4" r="J89"/>
  <c r="BE140"/>
  <c r="BE144"/>
  <c r="BE152"/>
  <c r="BE225"/>
  <c r="BE229"/>
  <c r="BE232"/>
  <c r="BE142"/>
  <c r="BE156"/>
  <c r="BE166"/>
  <c r="BE174"/>
  <c r="BE186"/>
  <c r="BE192"/>
  <c r="BE200"/>
  <c r="BE240"/>
  <c r="BE188"/>
  <c r="BE198"/>
  <c r="BE212"/>
  <c r="BE222"/>
  <c r="BE178"/>
  <c r="BE210"/>
  <c r="BE244"/>
  <c r="BE150"/>
  <c i="3" r="J351"/>
  <c r="J109"/>
  <c i="4" r="E85"/>
  <c r="J126"/>
  <c r="BE164"/>
  <c r="BE176"/>
  <c r="BE216"/>
  <c r="BE218"/>
  <c r="BE238"/>
  <c r="BE242"/>
  <c r="BE246"/>
  <c r="BE196"/>
  <c r="BE204"/>
  <c r="BE214"/>
  <c r="BE267"/>
  <c r="BE194"/>
  <c r="BE227"/>
  <c r="BE236"/>
  <c r="BE251"/>
  <c r="BE161"/>
  <c r="BE158"/>
  <c r="BE168"/>
  <c r="BE180"/>
  <c r="BE220"/>
  <c r="BE234"/>
  <c r="BE248"/>
  <c r="BE253"/>
  <c r="BE262"/>
  <c r="BE256"/>
  <c r="BE260"/>
  <c r="BE264"/>
  <c i="3" r="BE183"/>
  <c r="BE199"/>
  <c r="BE203"/>
  <c r="BE210"/>
  <c r="BE216"/>
  <c r="BE238"/>
  <c r="BE249"/>
  <c r="BE263"/>
  <c r="BE303"/>
  <c r="BE311"/>
  <c r="BE316"/>
  <c r="E85"/>
  <c r="J92"/>
  <c r="J126"/>
  <c r="BE137"/>
  <c r="BE147"/>
  <c r="BE301"/>
  <c r="BE195"/>
  <c r="BE234"/>
  <c r="BE277"/>
  <c r="BE283"/>
  <c r="BE295"/>
  <c r="BE320"/>
  <c i="2" r="BK1006"/>
  <c r="J1006"/>
  <c r="J125"/>
  <c i="3" r="J89"/>
  <c r="F92"/>
  <c r="BE135"/>
  <c r="BE149"/>
  <c r="BE151"/>
  <c r="BE155"/>
  <c r="BE159"/>
  <c r="BE173"/>
  <c r="BE177"/>
  <c r="BE324"/>
  <c r="BE139"/>
  <c r="BE141"/>
  <c r="BE171"/>
  <c r="BE185"/>
  <c r="BE230"/>
  <c r="BE255"/>
  <c r="BE285"/>
  <c r="BE287"/>
  <c r="BE297"/>
  <c r="BE307"/>
  <c r="BE309"/>
  <c r="BE329"/>
  <c r="BE218"/>
  <c r="BE224"/>
  <c r="BE261"/>
  <c r="BE265"/>
  <c r="BE289"/>
  <c r="BE293"/>
  <c r="BE305"/>
  <c r="BE313"/>
  <c i="2" r="BK623"/>
  <c r="J623"/>
  <c r="J111"/>
  <c i="3" r="BE201"/>
  <c r="BE205"/>
  <c r="BE212"/>
  <c r="BE228"/>
  <c r="BE259"/>
  <c r="BE267"/>
  <c r="BE269"/>
  <c r="BE275"/>
  <c r="BE326"/>
  <c r="BE322"/>
  <c r="BE343"/>
  <c r="BE197"/>
  <c r="BE271"/>
  <c r="BE299"/>
  <c r="F126"/>
  <c r="BE133"/>
  <c r="BE145"/>
  <c r="BE153"/>
  <c r="BE157"/>
  <c r="BE162"/>
  <c r="BE167"/>
  <c r="BE169"/>
  <c r="BE175"/>
  <c r="BE179"/>
  <c r="BE181"/>
  <c r="BE222"/>
  <c r="BE232"/>
  <c r="BE339"/>
  <c r="BE352"/>
  <c r="BE191"/>
  <c r="BE242"/>
  <c r="BE244"/>
  <c r="BE251"/>
  <c r="BE318"/>
  <c r="BE348"/>
  <c i="2" r="BK148"/>
  <c r="BK147"/>
  <c r="J147"/>
  <c r="J96"/>
  <c i="3" r="BE164"/>
  <c r="BE187"/>
  <c r="BE189"/>
  <c r="BE193"/>
  <c r="BE207"/>
  <c r="BE214"/>
  <c r="BE220"/>
  <c r="BE240"/>
  <c r="BE257"/>
  <c r="BE273"/>
  <c r="BE291"/>
  <c r="BE333"/>
  <c r="BE253"/>
  <c r="BE331"/>
  <c r="BE337"/>
  <c r="BE354"/>
  <c r="BE247"/>
  <c r="BE281"/>
  <c r="BE345"/>
  <c r="BE226"/>
  <c r="BE236"/>
  <c r="BE279"/>
  <c r="BE335"/>
  <c r="BE341"/>
  <c r="BE357"/>
  <c i="2" r="BE889"/>
  <c r="BE957"/>
  <c r="BE973"/>
  <c r="BE986"/>
  <c r="BE995"/>
  <c r="BE868"/>
  <c r="BE885"/>
  <c r="BE962"/>
  <c r="BE990"/>
  <c r="BE1000"/>
  <c r="BE1004"/>
  <c r="BE789"/>
  <c r="BE876"/>
  <c r="BE901"/>
  <c r="BE912"/>
  <c r="BE917"/>
  <c r="BE1011"/>
  <c r="BE802"/>
  <c r="BE914"/>
  <c r="BE922"/>
  <c r="BE762"/>
  <c r="BE770"/>
  <c r="BE806"/>
  <c r="BE818"/>
  <c r="BE822"/>
  <c r="BE828"/>
  <c r="BE832"/>
  <c r="BE880"/>
  <c r="BE897"/>
  <c r="BE908"/>
  <c r="BE939"/>
  <c r="BE943"/>
  <c r="BE949"/>
  <c r="F91"/>
  <c r="J92"/>
  <c r="J141"/>
  <c r="J143"/>
  <c r="BE177"/>
  <c r="BE181"/>
  <c r="BE197"/>
  <c r="BE205"/>
  <c r="BE265"/>
  <c r="BE269"/>
  <c r="BE276"/>
  <c r="BE282"/>
  <c r="BE290"/>
  <c r="BE300"/>
  <c r="BE320"/>
  <c r="BE328"/>
  <c r="BE378"/>
  <c r="BE392"/>
  <c r="BE426"/>
  <c r="BE434"/>
  <c r="BE464"/>
  <c r="BE473"/>
  <c r="BE479"/>
  <c r="BE491"/>
  <c r="BE493"/>
  <c r="BE515"/>
  <c r="BE519"/>
  <c r="BE523"/>
  <c r="BE531"/>
  <c r="BE543"/>
  <c r="BE555"/>
  <c r="BE567"/>
  <c r="BE571"/>
  <c r="BE575"/>
  <c r="BE601"/>
  <c r="BE625"/>
  <c r="BE631"/>
  <c r="BE637"/>
  <c r="BE666"/>
  <c r="BE695"/>
  <c r="BE699"/>
  <c r="BE705"/>
  <c r="BE738"/>
  <c r="BE744"/>
  <c r="BE843"/>
  <c i="1" r="BC95"/>
  <c i="2" r="E137"/>
  <c r="F144"/>
  <c r="BE165"/>
  <c r="BE210"/>
  <c r="BE220"/>
  <c r="BE224"/>
  <c r="BE233"/>
  <c r="BE236"/>
  <c r="BE240"/>
  <c r="BE272"/>
  <c r="BE316"/>
  <c r="BE322"/>
  <c r="BE330"/>
  <c r="BE336"/>
  <c r="BE408"/>
  <c r="BE450"/>
  <c r="BE475"/>
  <c r="BE498"/>
  <c r="BE503"/>
  <c r="BE507"/>
  <c r="BE511"/>
  <c r="BE535"/>
  <c r="BE559"/>
  <c r="BE579"/>
  <c r="BE614"/>
  <c r="BE629"/>
  <c r="BE644"/>
  <c r="BE678"/>
  <c r="BE701"/>
  <c r="BE715"/>
  <c r="BE720"/>
  <c r="BE756"/>
  <c r="BE781"/>
  <c r="BE935"/>
  <c r="BE904"/>
  <c r="BE927"/>
  <c r="BE931"/>
  <c r="BE953"/>
  <c r="BE968"/>
  <c i="1" r="BB95"/>
  <c i="2" r="BE583"/>
  <c r="BE654"/>
  <c r="BE660"/>
  <c r="BE671"/>
  <c r="BE709"/>
  <c r="BE711"/>
  <c r="BE726"/>
  <c r="BE730"/>
  <c r="BE748"/>
  <c r="BE760"/>
  <c r="BE764"/>
  <c r="BE791"/>
  <c r="BE830"/>
  <c r="BE836"/>
  <c r="BE855"/>
  <c r="BE872"/>
  <c r="BE882"/>
  <c i="1" r="AW95"/>
  <c i="2" r="BE851"/>
  <c r="BE864"/>
  <c r="BE947"/>
  <c r="BE1008"/>
  <c r="BE960"/>
  <c r="BE978"/>
  <c r="BE982"/>
  <c r="BE184"/>
  <c r="BE216"/>
  <c r="BE229"/>
  <c r="BE244"/>
  <c r="BE249"/>
  <c r="BE255"/>
  <c r="BE261"/>
  <c r="BE286"/>
  <c r="BE294"/>
  <c r="BE346"/>
  <c r="BE368"/>
  <c r="BE417"/>
  <c r="BE430"/>
  <c r="BE439"/>
  <c r="BE460"/>
  <c r="BE483"/>
  <c r="BE485"/>
  <c r="BE487"/>
  <c r="BE563"/>
  <c r="BE610"/>
  <c r="BE621"/>
  <c r="BE641"/>
  <c r="BE673"/>
  <c r="BE682"/>
  <c r="BE689"/>
  <c r="BE693"/>
  <c r="BE718"/>
  <c r="BE722"/>
  <c r="BE752"/>
  <c r="BE766"/>
  <c r="BE774"/>
  <c r="BE795"/>
  <c r="BE797"/>
  <c r="BE816"/>
  <c r="BE893"/>
  <c r="BE150"/>
  <c r="BE156"/>
  <c r="BE160"/>
  <c r="BE169"/>
  <c r="BE173"/>
  <c r="BE188"/>
  <c r="BE193"/>
  <c r="BE201"/>
  <c r="BE304"/>
  <c r="BE334"/>
  <c r="BE340"/>
  <c r="BE344"/>
  <c r="BE362"/>
  <c r="BE364"/>
  <c r="BE366"/>
  <c r="BE370"/>
  <c r="BE388"/>
  <c r="BE396"/>
  <c r="BE412"/>
  <c r="BE421"/>
  <c r="BE446"/>
  <c r="BE453"/>
  <c r="BE458"/>
  <c r="BE469"/>
  <c r="BE527"/>
  <c r="BE539"/>
  <c r="BE547"/>
  <c r="BE551"/>
  <c r="BE587"/>
  <c r="BE591"/>
  <c r="BE597"/>
  <c r="BE599"/>
  <c r="BE605"/>
  <c r="BE618"/>
  <c r="BE635"/>
  <c r="BE648"/>
  <c r="BE652"/>
  <c r="BE656"/>
  <c r="BE662"/>
  <c r="BE668"/>
  <c r="BE675"/>
  <c r="BE680"/>
  <c r="BE685"/>
  <c r="BE734"/>
  <c r="BE742"/>
  <c r="BE778"/>
  <c r="BE810"/>
  <c r="BE814"/>
  <c r="BE826"/>
  <c r="BE839"/>
  <c r="BE847"/>
  <c r="BE859"/>
  <c r="BE899"/>
  <c i="1" r="BD95"/>
  <c i="3" r="F36"/>
  <c i="1" r="BC96"/>
  <c i="7" r="F35"/>
  <c i="1" r="BB100"/>
  <c i="5" r="F34"/>
  <c i="1" r="BA98"/>
  <c i="5" r="F35"/>
  <c i="1" r="BB98"/>
  <c i="6" r="F37"/>
  <c i="1" r="BD99"/>
  <c i="3" r="J34"/>
  <c i="1" r="AW96"/>
  <c i="2" r="F34"/>
  <c i="4" r="F34"/>
  <c i="1" r="BA97"/>
  <c i="6" r="F35"/>
  <c i="1" r="BB99"/>
  <c i="6" r="J34"/>
  <c i="1" r="AW99"/>
  <c i="3" r="F35"/>
  <c i="1" r="BB96"/>
  <c i="8" r="J33"/>
  <c i="1" r="AV101"/>
  <c r="AT101"/>
  <c i="4" r="J34"/>
  <c i="1" r="AW97"/>
  <c i="3" r="F37"/>
  <c i="1" r="BD96"/>
  <c i="5" r="F36"/>
  <c i="1" r="BC98"/>
  <c i="7" r="F36"/>
  <c i="1" r="BC100"/>
  <c i="6" r="F34"/>
  <c i="1" r="BA99"/>
  <c i="4" r="F35"/>
  <c i="1" r="BB97"/>
  <c i="5" r="F37"/>
  <c i="1" r="BD98"/>
  <c i="6" r="F36"/>
  <c i="1" r="BC99"/>
  <c i="5" r="J34"/>
  <c i="1" r="AW98"/>
  <c i="7" r="F34"/>
  <c i="1" r="BA100"/>
  <c i="4" r="F37"/>
  <c i="1" r="BD97"/>
  <c i="4" r="F36"/>
  <c i="1" r="BC97"/>
  <c i="7" r="F37"/>
  <c i="1" r="BD100"/>
  <c i="7" r="J34"/>
  <c i="1" r="AW100"/>
  <c i="3" r="F34"/>
  <c i="1" r="BA96"/>
  <c i="8" r="F34"/>
  <c i="1" r="BA101"/>
  <c i="4" l="1" r="BK258"/>
  <c r="J258"/>
  <c r="J108"/>
  <c i="7" r="BK164"/>
  <c r="J164"/>
  <c r="J102"/>
  <c i="6" r="P148"/>
  <c r="P135"/>
  <c i="1" r="AU99"/>
  <c i="2" r="T148"/>
  <c i="5" r="P149"/>
  <c r="P124"/>
  <c i="1" r="AU98"/>
  <c i="7" r="P128"/>
  <c i="1" r="AU100"/>
  <c i="3" r="R143"/>
  <c r="R130"/>
  <c i="2" r="P148"/>
  <c i="3" r="P130"/>
  <c i="1" r="AU96"/>
  <c i="5" r="R149"/>
  <c r="R124"/>
  <c i="7" r="T128"/>
  <c i="2" r="P623"/>
  <c i="3" r="BK350"/>
  <c r="J350"/>
  <c r="J108"/>
  <c i="2" r="R623"/>
  <c i="6" r="T148"/>
  <c r="T135"/>
  <c i="4" r="T130"/>
  <c i="3" r="T143"/>
  <c r="T130"/>
  <c i="5" r="BK174"/>
  <c r="J174"/>
  <c r="J102"/>
  <c i="4" r="R148"/>
  <c r="R130"/>
  <c i="6" r="R148"/>
  <c r="R135"/>
  <c i="2" r="T623"/>
  <c i="3" r="BK130"/>
  <c r="J130"/>
  <c r="J96"/>
  <c i="4" r="P148"/>
  <c r="P130"/>
  <c i="1" r="AU97"/>
  <c i="5" r="T149"/>
  <c r="T124"/>
  <c i="2" r="R148"/>
  <c r="R147"/>
  <c i="1" r="BA95"/>
  <c i="7" r="BK129"/>
  <c r="J129"/>
  <c r="J97"/>
  <c i="6" r="BK315"/>
  <c r="J315"/>
  <c r="J110"/>
  <c i="7" r="BK226"/>
  <c r="J226"/>
  <c r="J106"/>
  <c i="8" r="BK119"/>
  <c r="J119"/>
  <c r="J97"/>
  <c i="6" r="BK135"/>
  <c r="J135"/>
  <c r="J96"/>
  <c i="4" r="BK130"/>
  <c r="J130"/>
  <c r="J96"/>
  <c i="3" r="J131"/>
  <c r="J97"/>
  <c i="2" r="J148"/>
  <c r="J97"/>
  <c i="1" r="BC94"/>
  <c r="W32"/>
  <c i="2" r="F33"/>
  <c i="1" r="AZ95"/>
  <c i="2" r="J33"/>
  <c i="1" r="AV95"/>
  <c r="AT95"/>
  <c i="2" r="J30"/>
  <c i="1" r="AG95"/>
  <c i="5" r="J33"/>
  <c i="1" r="AV98"/>
  <c r="AT98"/>
  <c i="6" r="F33"/>
  <c i="1" r="AZ99"/>
  <c i="3" r="F33"/>
  <c i="1" r="AZ96"/>
  <c i="3" r="J33"/>
  <c i="1" r="AV96"/>
  <c r="AT96"/>
  <c i="3" r="J30"/>
  <c i="1" r="AG96"/>
  <c i="4" r="F33"/>
  <c i="1" r="AZ97"/>
  <c i="6" r="J33"/>
  <c i="1" r="AV99"/>
  <c r="AT99"/>
  <c r="BB94"/>
  <c r="W31"/>
  <c i="4" r="J33"/>
  <c i="1" r="AV97"/>
  <c r="AT97"/>
  <c i="5" r="F33"/>
  <c i="1" r="AZ98"/>
  <c i="8" r="F33"/>
  <c i="1" r="AZ101"/>
  <c r="BA94"/>
  <c r="W30"/>
  <c i="7" r="F33"/>
  <c i="1" r="AZ100"/>
  <c i="7" r="J33"/>
  <c i="1" r="AV100"/>
  <c r="AT100"/>
  <c r="BD94"/>
  <c r="W33"/>
  <c i="2" l="1" r="P147"/>
  <c i="1" r="AU95"/>
  <c i="2" r="T147"/>
  <c i="7" r="BK128"/>
  <c r="J128"/>
  <c r="J96"/>
  <c i="5" r="BK124"/>
  <c r="J124"/>
  <c r="J96"/>
  <c i="8" r="BK118"/>
  <c r="J118"/>
  <c r="J96"/>
  <c i="1" r="AN96"/>
  <c r="AN95"/>
  <c i="3" r="J39"/>
  <c i="2" r="J39"/>
  <c i="1" r="AU94"/>
  <c r="AX94"/>
  <c i="6" r="J30"/>
  <c i="1" r="AG99"/>
  <c r="AN99"/>
  <c i="7" r="J30"/>
  <c i="1" r="AG100"/>
  <c r="AN100"/>
  <c i="4" r="J30"/>
  <c i="1" r="AG97"/>
  <c r="AN97"/>
  <c r="AW94"/>
  <c r="AK30"/>
  <c r="AZ94"/>
  <c r="W29"/>
  <c r="AY94"/>
  <c i="7" l="1" r="J39"/>
  <c i="6" r="J39"/>
  <c i="4" r="J39"/>
  <c i="8" r="J30"/>
  <c i="1" r="AG101"/>
  <c i="5" r="J30"/>
  <c i="1" r="AG98"/>
  <c r="AN98"/>
  <c r="AV94"/>
  <c r="AK29"/>
  <c i="8" l="1" r="J39"/>
  <c i="5" r="J39"/>
  <c i="1" r="AN101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<sst xmlns="http://schemas.openxmlformats.org/spreadsheetml/2006/main">
  <si>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</si>
  <si>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</si>
  <si>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</si>
  <si>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</si>
  <si>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</si>
  <si>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{8a3bc19d-25d9-4fd8-8d7c-0b08ff3c61ad}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</si>
  <si>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</si>
  <si>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</si>
  <si>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</si>
  <si>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</si>
  <si>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</si>
  <si>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</si>
  <si>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</si>
  <si>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</si>
  <si>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232583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</si>
  <si>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</si>
  <si>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</si>
  <si>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SOŠ a SOU Sušice - obj. č.p.1413/II. Na Hrázi, Sušice - Návrh úspor energie</t>
  </si>
  <si>
    <t>KSO:</t>
  </si>
  <si>
    <t>CC-CZ:</t>
  </si>
  <si>
    <t>Místo:</t>
  </si>
  <si>
    <t xml:space="preserve"> </t>
  </si>
  <si>
    <t>Datum:</t>
  </si>
  <si>
    <t>24. 4. 2025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</si>
  <si>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</si>
  <si>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</si>
  <si>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</si>
  <si>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</si>
  <si>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</si>
  <si>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</si>
  <si>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</si>
  <si>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</si>
  <si>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</si>
  <si>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</si>
  <si>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</si>
  <si>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</si>
  <si>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</si>
  <si>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</si>
  <si>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</si>
  <si>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</si>
  <si>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</si>
  <si>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</si>
  <si>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</si>
  <si>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</si>
  <si>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</si>
  <si>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</si>
  <si>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</si>
  <si>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</si>
  <si>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</si>
  <si>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</si>
  <si>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</si>
  <si>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</si>
  <si>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</si>
  <si>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</si>
  <si>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</si>
  <si>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</si>
  <si>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</si>
  <si>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</si>
  <si>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</si>
  <si>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</si>
  <si>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</si>
  <si>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</si>
  <si>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</si>
  <si>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</si>
  <si>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</si>
  <si>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</si>
  <si>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</si>
  <si>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</si>
  <si>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</si>
  <si>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</si>
  <si>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</si>
  <si>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</si>
  <si>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</si>
  <si>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</si>
  <si>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</si>
  <si>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</si>
  <si>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</si>
  <si>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</si>
  <si>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010</t>
  </si>
  <si>
    <t>Stavební část</t>
  </si>
  <si>
    <t>STA</t>
  </si>
  <si>
    <t>1</t>
  </si>
  <si>
    <t>{d8cceb15-b4db-4f2d-833d-fbf210039efc}</t>
  </si>
  <si>
    <t>2</t>
  </si>
  <si>
    <t>021</t>
  </si>
  <si>
    <t>Dílny - vytápění</t>
  </si>
  <si>
    <t>{3ef6c25b-30fb-43cc-897b-9f2e9462bcae}</t>
  </si>
  <si>
    <t>022</t>
  </si>
  <si>
    <t>Dílny - vzduchotechnika</t>
  </si>
  <si>
    <t>{c6baf22f-a541-4f69-9c92-6c402b1bc851}</t>
  </si>
  <si>
    <t>023</t>
  </si>
  <si>
    <t>Dílny - M+R</t>
  </si>
  <si>
    <t>{4731b789-91e6-4867-9e8a-29b4b9585ea2}</t>
  </si>
  <si>
    <t>024</t>
  </si>
  <si>
    <t>Dílny, plynová kotelna - vytápění</t>
  </si>
  <si>
    <t>{2105d3a5-9c61-4c0e-acd3-8db39951c194}</t>
  </si>
  <si>
    <t>025</t>
  </si>
  <si>
    <t>Dílny, plynová kotelna - M+R</t>
  </si>
  <si>
    <t>{9ec3ed27-3ec9-47e6-a90c-d16aaf6871e4}</t>
  </si>
  <si>
    <t>026</t>
  </si>
  <si>
    <t>Elektroinstalace</t>
  </si>
  <si>
    <t>{8faed1f5-4739-432c-ad75-f7f3a0943999}</t>
  </si>
  <si>
    <t>KRYCÍ LIST SOUPISU PRACÍ</t>
  </si>
  <si>
    <t>Objekt:</t>
  </si>
  <si>
    <t>010 -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</si>
  <si>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</si>
  <si>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</si>
  <si>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</si>
  <si>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</si>
  <si>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</si>
  <si>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</si>
  <si>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</si>
  <si>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</si>
  <si>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</si>
  <si>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</si>
  <si>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</si>
  <si>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</si>
  <si>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</si>
  <si>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</si>
  <si>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8 - Trubní vedení</t>
  </si>
  <si>
    <t xml:space="preserve">    9 - Ostatní konstrukce a práce, lešení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</si>
  <si>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</si>
  <si>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</si>
  <si>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</si>
  <si>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</si>
  <si>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</si>
  <si>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</si>
  <si>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</si>
  <si>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</si>
  <si>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</si>
  <si>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</si>
  <si>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</si>
  <si>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</si>
  <si>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</si>
  <si>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</si>
  <si>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</si>
  <si>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</si>
  <si>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</si>
  <si>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</si>
  <si>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</si>
  <si>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</si>
  <si>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</si>
  <si>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</si>
  <si>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</si>
  <si>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</si>
  <si>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</si>
  <si>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</si>
  <si>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</si>
  <si>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</si>
  <si>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</si>
  <si>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</si>
  <si>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</si>
  <si>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</si>
  <si>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</si>
  <si>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</si>
  <si>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</si>
  <si>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</si>
  <si>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</si>
  <si>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</si>
  <si>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113107171</t>
  </si>
  <si>
    <t>Odstranění podkladu z betonu prostého tl přes 100 do 150 mm strojně pl přes 50 do 200 m2</t>
  </si>
  <si>
    <t>m2</t>
  </si>
  <si>
    <t>4</t>
  </si>
  <si>
    <t>PP</t>
  </si>
  <si>
    <t>VV</t>
  </si>
  <si>
    <t>"Pro dlažbu" (77,69-2,3-2,6)*1,1+2,6*0,7</t>
  </si>
  <si>
    <t>"U západního štítu" (12,63+0,7*2)*0,7</t>
  </si>
  <si>
    <t>"Zvýšení nájezdů" (2,3*4+2,4)*1,5</t>
  </si>
  <si>
    <t>Součet</t>
  </si>
  <si>
    <t>113107343</t>
  </si>
  <si>
    <t>Odstranění podkladu živičného tl přes 100 do 150 mm strojně pl do 50 m2</t>
  </si>
  <si>
    <t>"Pro žlabovky" (77,69-3,4)*(0,95-0,6)</t>
  </si>
  <si>
    <t>3</t>
  </si>
  <si>
    <t>122211101</t>
  </si>
  <si>
    <t>Odkopávky a prokopávky v hornině třídy těžitelnosti I, skupiny 3 ručně</t>
  </si>
  <si>
    <t>m3</t>
  </si>
  <si>
    <t>6</t>
  </si>
  <si>
    <t>"Pro dlažbu" ((77,69-2,3-2,6)*0,4+2,6*0,7)*0,4</t>
  </si>
  <si>
    <t>"Pro žlabovky" (77,69-3,4)*0,25*0,2</t>
  </si>
  <si>
    <t>132212131</t>
  </si>
  <si>
    <t>Hloubení nezapažených rýh šířky do 800 mm v soudržných horninách třídy těžitelnosti I skupiny 3 ručně</t>
  </si>
  <si>
    <t>8</t>
  </si>
  <si>
    <t>"Rýha pro drenáž" (77,45*2+12,39+1*2+1,5*2+0,7*2)*0,7*0,5</t>
  </si>
  <si>
    <t>5</t>
  </si>
  <si>
    <t>162751117</t>
  </si>
  <si>
    <t>Vodorovné přemístění přes 9 000 do 10000 m výkopku/sypaniny z horniny třídy těžitelnosti I skupiny 1 až 3</t>
  </si>
  <si>
    <t>10</t>
  </si>
  <si>
    <t>16,089+60,792</t>
  </si>
  <si>
    <t>162751119</t>
  </si>
  <si>
    <t>Příplatek k vodorovnému přemístění výkopku/sypaniny z horniny třídy těžitelnosti I skupiny 1 až 3 ZKD 1000 m přes 10000 m</t>
  </si>
  <si>
    <t>76,881*8</t>
  </si>
  <si>
    <t>7</t>
  </si>
  <si>
    <t>171201231</t>
  </si>
  <si>
    <t>Poplatek za uložení zeminy a kamení na recyklační skládce (skládkovné) kód odpadu 17 05 04</t>
  </si>
  <si>
    <t>t</t>
  </si>
  <si>
    <t>14</t>
  </si>
  <si>
    <t>76,881*1,75</t>
  </si>
  <si>
    <t>171251201</t>
  </si>
  <si>
    <t>Uložení sypaniny na skládky nebo meziskládky</t>
  </si>
  <si>
    <t>16</t>
  </si>
  <si>
    <t>Zakládání</t>
  </si>
  <si>
    <t>9</t>
  </si>
  <si>
    <t>211531111</t>
  </si>
  <si>
    <t>Výplň odvodňovacích žeber nebo trativodů kamenivem hrubým drceným frakce 16 až 63 mm</t>
  </si>
  <si>
    <t>18</t>
  </si>
  <si>
    <t>"Rýha pro drenáž" (77,45*2+12,39+1*2+1,5*2+0,7*2)*0,58*0,4</t>
  </si>
  <si>
    <t>212755214</t>
  </si>
  <si>
    <t>Trativody z drenážních trubek plastových flexibilních D 100 mm bez lože</t>
  </si>
  <si>
    <t>m</t>
  </si>
  <si>
    <t>20</t>
  </si>
  <si>
    <t>"Rýha pro drenáž" 77,65*2+12,79+1*2+1,5*2+0,7*2</t>
  </si>
  <si>
    <t>Svislé a kompletní konstrukce</t>
  </si>
  <si>
    <t>11</t>
  </si>
  <si>
    <t>310236261</t>
  </si>
  <si>
    <t>Zazdívka otvorů pl přes 0,0225 do 0,09 m2 ve zdivu nadzákladovém cihlami pálenými tl přes 450 do 600 mm</t>
  </si>
  <si>
    <t>kus</t>
  </si>
  <si>
    <t>22</t>
  </si>
  <si>
    <t>"Otvory po VZT" 4</t>
  </si>
  <si>
    <t>310278842</t>
  </si>
  <si>
    <t>Zazdívka otvorů pl přes 0,25 do 1 m2 ve zdivu nadzákladovém z nepálených tvárnic tl do 300 mm</t>
  </si>
  <si>
    <t>24</t>
  </si>
  <si>
    <t>"Přizdívka vrat" 0,15*0,47*3</t>
  </si>
  <si>
    <t>13</t>
  </si>
  <si>
    <t>338171123</t>
  </si>
  <si>
    <t>Osazování sloupků a vzpěr plotových ocelových v přes 2 do 2,6 m se zabetonováním</t>
  </si>
  <si>
    <t>26</t>
  </si>
  <si>
    <t>"Sevorozápadní roh" 1</t>
  </si>
  <si>
    <t>342291121</t>
  </si>
  <si>
    <t>Ukotvení příček k cihelným konstrukcím plochými kotvami</t>
  </si>
  <si>
    <t>28</t>
  </si>
  <si>
    <t>"Přizdívka vrat" 3</t>
  </si>
  <si>
    <t>Komunikace pozemní</t>
  </si>
  <si>
    <t>15</t>
  </si>
  <si>
    <t>564750001</t>
  </si>
  <si>
    <t>Podklad z kameniva hrubého drceného vel. 8-16 mm plochy do 100 m2 tl 150 mm</t>
  </si>
  <si>
    <t>30</t>
  </si>
  <si>
    <t>"Skl.C" (77,69-2,3-2,6)*0,8+2,6*0,7</t>
  </si>
  <si>
    <t>"Okolo žlabovek" (77,69-3,4)*(0,95-0,12-0,68)</t>
  </si>
  <si>
    <t>"Okolo dlažby" (77,69-2,3-2,6+0,7*2)*(1,1-0,88-0,12)</t>
  </si>
  <si>
    <t>565175101</t>
  </si>
  <si>
    <t>Asfaltový beton vrstva podkladní ACP 16 (obalované kamenivo OKS) tl 100 mm š do 1,5 m</t>
  </si>
  <si>
    <t>32</t>
  </si>
  <si>
    <t>17</t>
  </si>
  <si>
    <t>577144111</t>
  </si>
  <si>
    <t>Asfaltový beton vrstva obrusná ACO 11+ (ABS) tř. I tl 50 mm š do 3 m z nemodifikovaného asfaltu</t>
  </si>
  <si>
    <t>34</t>
  </si>
  <si>
    <t>581121115</t>
  </si>
  <si>
    <t>Kryt cementobetonový vozovek skupiny CB I tl 150 mm</t>
  </si>
  <si>
    <t>36</t>
  </si>
  <si>
    <t>"U západního štítu" (12,63+0,7*2)*0,58</t>
  </si>
  <si>
    <t>19</t>
  </si>
  <si>
    <t>596211111</t>
  </si>
  <si>
    <t>Kladení zámkové dlažby komunikací pro pěší ručně tl 60 mm skupiny A pl přes 50 do 100 m2</t>
  </si>
  <si>
    <t>38</t>
  </si>
  <si>
    <t>M</t>
  </si>
  <si>
    <t>59245015</t>
  </si>
  <si>
    <t>dlažba zámková betonová tvaru I 200x165mm tl 60mm přírodní</t>
  </si>
  <si>
    <t>40</t>
  </si>
  <si>
    <t>61</t>
  </si>
  <si>
    <t>Úprava povrchů vnitřních</t>
  </si>
  <si>
    <t>612325222</t>
  </si>
  <si>
    <t>Vápenocementová štuková omítka malých ploch přes 0,09 do 0,25 m2 na stěnách</t>
  </si>
  <si>
    <t>42</t>
  </si>
  <si>
    <t>612325223</t>
  </si>
  <si>
    <t>Vápenocementová štuková omítka malých ploch přes 0,25 do 1 m2 na stěnách</t>
  </si>
  <si>
    <t>44</t>
  </si>
  <si>
    <t>"Přizdívka" 1</t>
  </si>
  <si>
    <t>23</t>
  </si>
  <si>
    <t>612325302</t>
  </si>
  <si>
    <t>Vápenocementová štuková omítka ostění nebo nadpraží</t>
  </si>
  <si>
    <t>46</t>
  </si>
  <si>
    <t>(2,23*43+1,18*8+1,5*24+1,45*2+0,88*2+0,58*5+1,8*2+1,115*2+2,25*4+2,4+1,79*2+(1,8*45+1,79*32+4,3*2+0,89*7+0,8*2+3*4+3,05+3*2)*2)*0,2</t>
  </si>
  <si>
    <t>"Přizdívka" 0,27*3</t>
  </si>
  <si>
    <t>619991001</t>
  </si>
  <si>
    <t>Zakrytí podlahy fólií</t>
  </si>
  <si>
    <t>48</t>
  </si>
  <si>
    <t>Podlaha u měněných výplní :</t>
  </si>
  <si>
    <t>"1.NP" (2,37+(8,58+6,15+8,7+8,66+8,92+2,47+7,41+1,92+2,98+12,03+2,85)*2)*1,5</t>
  </si>
  <si>
    <t>"2.NP" (2,37+8,73+6,17+15,03+6,38+5,15+2,45+9,59+2,05)*2*1,5</t>
  </si>
  <si>
    <t>25</t>
  </si>
  <si>
    <t>619991005</t>
  </si>
  <si>
    <t>Zakrytí stěny fólií</t>
  </si>
  <si>
    <t>50</t>
  </si>
  <si>
    <t>Výplně otvorů :</t>
  </si>
  <si>
    <t>1,99*1,76*43+1,1*1,75*8+1,42*1,75*24+1,37*4,26*2+0,8*0,85*2+0,5*0,85*5+1,72*0,76*2+1,075*1,74</t>
  </si>
  <si>
    <t>2,17*2,96*4+2,32*3,01+1,71*2,96*2</t>
  </si>
  <si>
    <t>619995001</t>
  </si>
  <si>
    <t>Začištění omítek kolem oken, dveří, podlah nebo obkladů</t>
  </si>
  <si>
    <t>52</t>
  </si>
  <si>
    <t>"Pod parapetem" 2,23*43+1,18*8+1,5*24+1,45*2+0,88*2+0,58*5+1,8*2+1,115*2</t>
  </si>
  <si>
    <t>27</t>
  </si>
  <si>
    <t>622143004</t>
  </si>
  <si>
    <t>Montáž omítkových samolepících začišťovacích profilů pro spojení s okenním rámem</t>
  </si>
  <si>
    <t>54</t>
  </si>
  <si>
    <t>2,23*43+1,18*8+1,5*24+1,45*2+0,88*2+0,58*5+1,8*2+1,115*2+2,25*4+2,4+1,79*2+(1,8*45+1,79*32+4,3*2+0,89*7+0,8*2+3*4+3,05+3*2)*2</t>
  </si>
  <si>
    <t>28342201</t>
  </si>
  <si>
    <t>profil začišťovací PVC 9mm</t>
  </si>
  <si>
    <t>56</t>
  </si>
  <si>
    <t>62</t>
  </si>
  <si>
    <t>Úprava povrchů vnějších</t>
  </si>
  <si>
    <t>29</t>
  </si>
  <si>
    <t>612325101</t>
  </si>
  <si>
    <t>Vápenocementová hrubá omítka rýh ve stěnách š do 150 mm</t>
  </si>
  <si>
    <t>58</t>
  </si>
  <si>
    <t>"Předpoklad" 150*0,03</t>
  </si>
  <si>
    <t>621142001</t>
  </si>
  <si>
    <t>Sklovláknité pletivo vnějších podhledů vtlačené do tmelu</t>
  </si>
  <si>
    <t>60</t>
  </si>
  <si>
    <t>"Stříšky nad vstupy" 2,8*1,2+3,15*1,2</t>
  </si>
  <si>
    <t>"Nadpraží otvorů" (1,99*43+1,1*8+1,42*24+1,37*2+0,8*2+0,5*5+1,72*2+1,075)*0,15</t>
  </si>
  <si>
    <t>(2,17*4+2,32+1,71*2)*0,15</t>
  </si>
  <si>
    <t>31</t>
  </si>
  <si>
    <t>621151031</t>
  </si>
  <si>
    <t>Penetrační silikonový nátěr vnějších pastovitých tenkovrstvých omítek podhledů</t>
  </si>
  <si>
    <t>621531022</t>
  </si>
  <si>
    <t>Tenkovrstvá silikonová zatíraná omítka zrnitost 2,0 mm vnějších podhledů</t>
  </si>
  <si>
    <t>64</t>
  </si>
  <si>
    <t>33</t>
  </si>
  <si>
    <t>622111111</t>
  </si>
  <si>
    <t>Vyspravení celoplošné cementovou maltou vnějších stěn betonových nebo železobetonových</t>
  </si>
  <si>
    <t>66</t>
  </si>
  <si>
    <t>"Pod terénem" (77,45*2+12,39-2,65)*0,65</t>
  </si>
  <si>
    <t>622142001</t>
  </si>
  <si>
    <t>Sklovláknité pletivo vnějších stěn vtlačené do tmelu</t>
  </si>
  <si>
    <t>68</t>
  </si>
  <si>
    <t>"Boky stříšek" 1,2*0,2*4</t>
  </si>
  <si>
    <t>"Ostění" (1,76*43+1,75*8+1,75*24+4,26*2+0,85*2+0,85*5+0,76*2+1,74)*2*0,15</t>
  </si>
  <si>
    <t>(2,96*4+3,01+2,96*2)*2*0,15</t>
  </si>
  <si>
    <t>35</t>
  </si>
  <si>
    <t>622151021</t>
  </si>
  <si>
    <t>Penetrační akrylátový nátěr vnějších mozaikových tenkovrstvých omítek stěn</t>
  </si>
  <si>
    <t>70</t>
  </si>
  <si>
    <t>"Skl. B - nad terénem" (77,69*2+12,63*2-1,6*2-2,25*4-2,4+0,15*7*2)*0,75</t>
  </si>
  <si>
    <t>622151031</t>
  </si>
  <si>
    <t>Penetrační silikonový nátěr vnějších pastovitých tenkovrstvých omítek stěn</t>
  </si>
  <si>
    <t>72</t>
  </si>
  <si>
    <t>"Skl.A" (18,7*2+12,69)*3,8+(59,05*2+12,69)*7,17+12,69*1/2*2+12,69*3,37</t>
  </si>
  <si>
    <t>"Odpočet otvorů" -(1,99*1,76*43+1,1*1,75*8+1,42*1,75*24+1,37*4,26*2+0,8*0,85*2+0,5*0,85*5+1,72*0,76*2+1,075*1,74)</t>
  </si>
  <si>
    <t>-(2,17*2,56*4+2,32*2,61+1,71*2,56*2)</t>
  </si>
  <si>
    <t>Špalety :</t>
  </si>
  <si>
    <t>"Nadpraží" (1,99*43+1,1*8+1,42*24+1,37*2+0,8*2+0,5*5+1,72*2+1,075)*0,15</t>
  </si>
  <si>
    <t>(2,56*4+2,61+2,56*2)*2*0,15</t>
  </si>
  <si>
    <t>37</t>
  </si>
  <si>
    <t>622211021</t>
  </si>
  <si>
    <t>Montáž kontaktního zateplení vnějších stěn lepením a mechanickým kotvením polystyrénových desek do betonu a zdiva tl přes 80 do 120 mm</t>
  </si>
  <si>
    <t>74</t>
  </si>
  <si>
    <t>"Skl. B - nad terénem" (77,75*2+12,39-1,6*2-2,25*4-2,4)*0,75</t>
  </si>
  <si>
    <t>28376458</t>
  </si>
  <si>
    <t>deska XPS hrana polodrážková a hladký povrch 500kPA λ=0,035 tl 120mm</t>
  </si>
  <si>
    <t>76</t>
  </si>
  <si>
    <t>39</t>
  </si>
  <si>
    <t>622211031</t>
  </si>
  <si>
    <t>Montáž kontaktního zateplení vnějších stěn lepením a mechanickým kotvením polystyrénových desek do betonu a zdiva tl přes 120 do 160 mm</t>
  </si>
  <si>
    <t>78</t>
  </si>
  <si>
    <t>"Skl.A" (18,7*2+12,39)*3,8+(59,05*2+12,39)*7,17+12,69*1/2*2+12,69*3,37</t>
  </si>
  <si>
    <t>28376043</t>
  </si>
  <si>
    <t>deska EPS grafitová fasádní λ=0,032 tl 150mm</t>
  </si>
  <si>
    <t>80</t>
  </si>
  <si>
    <t>41</t>
  </si>
  <si>
    <t>622212001</t>
  </si>
  <si>
    <t>Montáž kontaktního zateplení vnějšího ostění, nadpraží nebo parapetu hl. špalety do 200 mm lepením desek z polystyrenu tl do 40 mm</t>
  </si>
  <si>
    <t>82</t>
  </si>
  <si>
    <t>"Parapet" 1,99*43+1,1*8+1,42*24+1,37*2+0,8*2+0,5*5+1,72*2+1,075</t>
  </si>
  <si>
    <t>28376439</t>
  </si>
  <si>
    <t>deska XPS hrana rovná a strukturovaný povrch 250kPa λ=0,032 tl 40mm</t>
  </si>
  <si>
    <t>84</t>
  </si>
  <si>
    <t>43</t>
  </si>
  <si>
    <t>622251101</t>
  </si>
  <si>
    <t>Příplatek k cenám kontaktního zateplení vnějších stěn za zápustnou montáž a použití tepelněizolačních zátek z polystyrenu</t>
  </si>
  <si>
    <t>86</t>
  </si>
  <si>
    <t>114,968+897,954</t>
  </si>
  <si>
    <t>622252001</t>
  </si>
  <si>
    <t>Montáž profilů kontaktního zateplení připevněných mechanicky</t>
  </si>
  <si>
    <t>88</t>
  </si>
  <si>
    <t>"Soklová lišta" 77,75*2+12,39*2-1,6*2-2,25*4-2,4+0,15*7*2</t>
  </si>
  <si>
    <t>45</t>
  </si>
  <si>
    <t>59051668</t>
  </si>
  <si>
    <t>profil zakládací Al tl 0,7mm pro ETICS pro izolant tl 150mm</t>
  </si>
  <si>
    <t>90</t>
  </si>
  <si>
    <t>622252002</t>
  </si>
  <si>
    <t>Montáž profilů kontaktního zateplení lepených</t>
  </si>
  <si>
    <t>92</t>
  </si>
  <si>
    <t>Rohový profil :</t>
  </si>
  <si>
    <t>"Rohy objektu" (3,8+0,75)*4+(7,17+0,75)*2+0,2*4</t>
  </si>
  <si>
    <t>"Ostění" (1,76*43+1,75*8+1,75*24+4,26*2+0,85*2+0,85*5+0,76*2+1,74)*2</t>
  </si>
  <si>
    <t>(2,56*4+2,61+2,56*2)*2</t>
  </si>
  <si>
    <t>Rohový profil s okapničkou :</t>
  </si>
  <si>
    <t>"Stříšky nad vstupy" 2,8+3,15+4*1,2</t>
  </si>
  <si>
    <t>"Nadpraží otvorů" 1,99*43+1,1*8+1,42*24+1,37*2+0,8*2+0,5*5+1,72*2+1,075+2,17*4+2,32+1,71*2</t>
  </si>
  <si>
    <t>Začišťovací lišta :</t>
  </si>
  <si>
    <t>"Dilatace" (3,8+0,75)*2+(7,17+0,75)*2</t>
  </si>
  <si>
    <t>47</t>
  </si>
  <si>
    <t>63127464</t>
  </si>
  <si>
    <t>profil rohový Al s výztužnou tkaninou š 100/100mm</t>
  </si>
  <si>
    <t>94</t>
  </si>
  <si>
    <t>59051510</t>
  </si>
  <si>
    <t>profil napojovací nadokenní PVC s okapnicí s výztužnou tkaninou</t>
  </si>
  <si>
    <t>96</t>
  </si>
  <si>
    <t>49</t>
  </si>
  <si>
    <t>59051476</t>
  </si>
  <si>
    <t>profil napojovací okenní PVC s výztužnou tkaninou 9mm</t>
  </si>
  <si>
    <t>98</t>
  </si>
  <si>
    <t>59051512</t>
  </si>
  <si>
    <t>profil napojovací parapetní PVC s okapnicí a výztužnou tkaninou</t>
  </si>
  <si>
    <t>100</t>
  </si>
  <si>
    <t>51</t>
  </si>
  <si>
    <t>622321111</t>
  </si>
  <si>
    <t>Vápenocementová omítka hrubá jednovrstvá zatřená vnějších stěn nanášená ručně</t>
  </si>
  <si>
    <t>102</t>
  </si>
  <si>
    <t>Po otlučených obkladech :</t>
  </si>
  <si>
    <t>"U vstupu" 3,25*2,8-1,79*3+(1,79+3*2)*0,2</t>
  </si>
  <si>
    <t>"Nádržka" 1,4*0,9</t>
  </si>
  <si>
    <t>"Přizdívka vrat" 0,15*3</t>
  </si>
  <si>
    <t>"Otvory po VZT" 0,3*0,3*4</t>
  </si>
  <si>
    <t>622325101</t>
  </si>
  <si>
    <t>Oprava vnější vápenocementové hladké omítky složitosti 1 stěn v rozsahu do 10 %</t>
  </si>
  <si>
    <t>104</t>
  </si>
  <si>
    <t>"Nová omítka" -7,358</t>
  </si>
  <si>
    <t>53</t>
  </si>
  <si>
    <t>622325208</t>
  </si>
  <si>
    <t>Oprava vnější vápenocementové štukové omítky složitosti 1 stěn v rozsahu přes 65 do 80 %</t>
  </si>
  <si>
    <t>106</t>
  </si>
  <si>
    <t>"Komín" (1,4+0,8)*2*2,4</t>
  </si>
  <si>
    <t>622511112</t>
  </si>
  <si>
    <t>Tenkovrstvá akrylátová mozaiková střednězrnná omítka vnějších stěn</t>
  </si>
  <si>
    <t>108</t>
  </si>
  <si>
    <t>55</t>
  </si>
  <si>
    <t>622531022</t>
  </si>
  <si>
    <t>Tenkovrstvá silikonová zatíraná omítka zrnitost 2,0 mm vnějších stěn</t>
  </si>
  <si>
    <t>110</t>
  </si>
  <si>
    <t>629991001</t>
  </si>
  <si>
    <t>Zakrytí podélných ploch fólií volně položenou</t>
  </si>
  <si>
    <t>112</t>
  </si>
  <si>
    <t>"Střecha" 6,2*2*1,5</t>
  </si>
  <si>
    <t>57</t>
  </si>
  <si>
    <t>629991011</t>
  </si>
  <si>
    <t>Zakrytí výplní otvorů a svislých ploch fólií přilepenou lepící páskou</t>
  </si>
  <si>
    <t>114</t>
  </si>
  <si>
    <t>629995101</t>
  </si>
  <si>
    <t>Očištění vnějších ploch tlakovou vodou</t>
  </si>
  <si>
    <t>116</t>
  </si>
  <si>
    <t>1028,092+10,56</t>
  </si>
  <si>
    <t>59</t>
  </si>
  <si>
    <t>629999011</t>
  </si>
  <si>
    <t>Příplatek k úpravám povrchů za provádění styku dvou barev nebo struktur na fasádě</t>
  </si>
  <si>
    <t>118</t>
  </si>
  <si>
    <t>"Šambrány okolo vrat a dveří" 3*4+2,61*4+2,76+2,43*8+2,48*2</t>
  </si>
  <si>
    <t>63</t>
  </si>
  <si>
    <t>Podlahy a podlahové konstrukce</t>
  </si>
  <si>
    <t>631312141</t>
  </si>
  <si>
    <t>Doplnění rýh v dosavadních mazaninách betonem prostým</t>
  </si>
  <si>
    <t>120</t>
  </si>
  <si>
    <t>"U měněných vrat a dveří" (2,25*4+2,4+1,8*2)*0,2*0,1</t>
  </si>
  <si>
    <t>632450122</t>
  </si>
  <si>
    <t>Vyrovnávací cementový potěr tl přes 20 do 30 mm ze suchých směsí provedený v pásu</t>
  </si>
  <si>
    <t>122</t>
  </si>
  <si>
    <t>"Parapet" (2,23*43+1,18*8+1,5*24+1,45*2+0,88*2+0,58*5+1,8*2+1,115*2)*0,3</t>
  </si>
  <si>
    <t>632451411</t>
  </si>
  <si>
    <t>Doplnění cementového potěru hlazeného pl do 1 m2 tl do 10 mm</t>
  </si>
  <si>
    <t>124</t>
  </si>
  <si>
    <t>"U měněných vrat" (2,25*4+2,4)*0,2</t>
  </si>
  <si>
    <t>Osazování výplní otvorů</t>
  </si>
  <si>
    <t>642942331</t>
  </si>
  <si>
    <t>Osazování zárubní nebo rámů dveřních kovových přes 4,5 do 10 m2 na MC</t>
  </si>
  <si>
    <t>126</t>
  </si>
  <si>
    <t>"o70" 4</t>
  </si>
  <si>
    <t>"o71" 1</t>
  </si>
  <si>
    <t>Dodávka v zámečnických konstrukcích !</t>
  </si>
  <si>
    <t>Trubní vedení</t>
  </si>
  <si>
    <t>871313121</t>
  </si>
  <si>
    <t>Montáž kanalizačního potrubí hladkého plnostěnného SN 8 z PVC-U DN 160</t>
  </si>
  <si>
    <t>128</t>
  </si>
  <si>
    <t>"Pod sloupkem u žlabovek" 0,8</t>
  </si>
  <si>
    <t>65</t>
  </si>
  <si>
    <t>28611164</t>
  </si>
  <si>
    <t>trubka kanalizační PVC-U plnostěnná jednovrstvá DN 160x1000mm SN8</t>
  </si>
  <si>
    <t>130</t>
  </si>
  <si>
    <t>Ostatní konstrukce a práce, lešení</t>
  </si>
  <si>
    <t>916231213</t>
  </si>
  <si>
    <t>Osazení chodníkového obrubníku betonového stojatého s boční opěrou do lože z betonu prostého</t>
  </si>
  <si>
    <t>132</t>
  </si>
  <si>
    <t>"Skl.C" 77,69-2,3-2,6+2*0,8+0,8*2</t>
  </si>
  <si>
    <t>"Žlabovky" 77,69-3,4+0,68</t>
  </si>
  <si>
    <t>67</t>
  </si>
  <si>
    <t>59217016</t>
  </si>
  <si>
    <t>obrubník betonový chodníkový 1000x80x250mm</t>
  </si>
  <si>
    <t>134</t>
  </si>
  <si>
    <t>919735113</t>
  </si>
  <si>
    <t>Řezání stávajícího živičného krytu hl přes 100 do 150 mm</t>
  </si>
  <si>
    <t>136</t>
  </si>
  <si>
    <t>"Pro žlabovky" 77,69-3,4+0,95</t>
  </si>
  <si>
    <t>69</t>
  </si>
  <si>
    <t>919735123</t>
  </si>
  <si>
    <t>Řezání stávajícího betonového krytu hl přes 100 do 150 mm</t>
  </si>
  <si>
    <t>138</t>
  </si>
  <si>
    <t>"Pro dlažbu" 77,69-2,3-2,6+1,1*2+0,7*2</t>
  </si>
  <si>
    <t>"U západního štítu" 12,63+0,7*2</t>
  </si>
  <si>
    <t>935112211</t>
  </si>
  <si>
    <t>Osazení příkopového žlabu do betonu tl 100 mm z betonových tvárnic š 800 mm</t>
  </si>
  <si>
    <t>140</t>
  </si>
  <si>
    <t>"SZ strana" 77,69-3,4</t>
  </si>
  <si>
    <t>71</t>
  </si>
  <si>
    <t>59227029</t>
  </si>
  <si>
    <t>žlabovka příkopová betonová 500x680x60mm</t>
  </si>
  <si>
    <t>142</t>
  </si>
  <si>
    <t>941311111</t>
  </si>
  <si>
    <t>Montáž lešení řadového modulového lehkého zatížení do 200 kg/m2 š od 0,6 do 0,9 m v do 10 m</t>
  </si>
  <si>
    <t>144</t>
  </si>
  <si>
    <t>(18,7*2+1,1*2)*(4,6-1,8)+(59,05+12,69+1,1*4)*2*(8-1,8)+12,69*1/2*2</t>
  </si>
  <si>
    <t>73</t>
  </si>
  <si>
    <t>941311211</t>
  </si>
  <si>
    <t>Příplatek k lešení řadovému modulovému lehkému do 200 kg/m2 š od 0,6 do 0,9 m v do 10 m za každý den použití</t>
  </si>
  <si>
    <t>146</t>
  </si>
  <si>
    <t>1067,706*60</t>
  </si>
  <si>
    <t>941311811</t>
  </si>
  <si>
    <t>Demontáž lešení řadového modulového lehkého zatížení do 200 kg/m2 š od 0,6 do 0,9 m v do 10 m</t>
  </si>
  <si>
    <t>148</t>
  </si>
  <si>
    <t>75</t>
  </si>
  <si>
    <t>944511111</t>
  </si>
  <si>
    <t>Montáž ochranné sítě z textilie z umělých vláken</t>
  </si>
  <si>
    <t>150</t>
  </si>
  <si>
    <t>944511211</t>
  </si>
  <si>
    <t>Příplatek k ochranné síti za každý den použití</t>
  </si>
  <si>
    <t>152</t>
  </si>
  <si>
    <t>77</t>
  </si>
  <si>
    <t>944511811</t>
  </si>
  <si>
    <t>Demontáž ochranné sítě z textilie z umělých vláken</t>
  </si>
  <si>
    <t>154</t>
  </si>
  <si>
    <t>949101111</t>
  </si>
  <si>
    <t>Lešení pomocné pro objekty pozemních staveb s lešeňovou podlahou v do 1,9 m zatížení do 150 kg/m2</t>
  </si>
  <si>
    <t>156</t>
  </si>
  <si>
    <t>"Stříšky nad vstupy" (2,8+3,15)*1,2</t>
  </si>
  <si>
    <t>"Pro výměnu oken" (2,5*43+1,5*8+1,8*24+1,8*2+1,2*2+1*5+2*2+1,5+2,5*4+2,8+2*2)*1,2</t>
  </si>
  <si>
    <t>79</t>
  </si>
  <si>
    <t>952902021</t>
  </si>
  <si>
    <t>Čištění budov zametení hladkých podlah</t>
  </si>
  <si>
    <t>158</t>
  </si>
  <si>
    <t>"Skl.E" 77*12,6</t>
  </si>
  <si>
    <t>Bourání konstrukcí</t>
  </si>
  <si>
    <t>962032231</t>
  </si>
  <si>
    <t>Bourání zdiva z cihel pálených nebo vápenopískových na MV nebo MVC přes 1 m3</t>
  </si>
  <si>
    <t>160</t>
  </si>
  <si>
    <t>"Elektro pilíř" 1,6*0,5*2</t>
  </si>
  <si>
    <t>81</t>
  </si>
  <si>
    <t>962042320</t>
  </si>
  <si>
    <t>Bourání zdiva nadzákladového z betonu prostého do 1 m3</t>
  </si>
  <si>
    <t>162</t>
  </si>
  <si>
    <t>"Nádržka" 1,4*1,2*0,3</t>
  </si>
  <si>
    <t>962081131</t>
  </si>
  <si>
    <t>Bourání příček ze skleněných tvárnic tl do 100 mm</t>
  </si>
  <si>
    <t>164</t>
  </si>
  <si>
    <t>1,45*4,3*2+1,8*0,8*2</t>
  </si>
  <si>
    <t>83</t>
  </si>
  <si>
    <t>966008212</t>
  </si>
  <si>
    <t>Bourání odvodňovacího žlabu z betonových příkopových tvárnic š přes 500 do 800 mm</t>
  </si>
  <si>
    <t>166</t>
  </si>
  <si>
    <t>966071711</t>
  </si>
  <si>
    <t>Bourání sloupků a vzpěr plotových ocelových do 2,5 m zabetonovaných</t>
  </si>
  <si>
    <t>168</t>
  </si>
  <si>
    <t>85</t>
  </si>
  <si>
    <t>966080103</t>
  </si>
  <si>
    <t>Bourání kontaktního zateplení z polystyrenových desek tl přes 60 do 120 mm</t>
  </si>
  <si>
    <t>170</t>
  </si>
  <si>
    <t>"Východní štít" 12,69*3,8+12,69*1/2</t>
  </si>
  <si>
    <t>967031132</t>
  </si>
  <si>
    <t>Přisekání rovných ostění v cihelném zdivu na MV nebo MVC</t>
  </si>
  <si>
    <t>172</t>
  </si>
  <si>
    <t>(2,23*43+1,18*8+1,5*24+1,45*2+0,88*2+0,58*5+1,8*2+1,115*2+2,25*4+2,4+1,79*2+(1,8*45+1,79*32+4,3*2+0,89*7+0,8*2+3*4+3,05+3*2)*2)*0,25</t>
  </si>
  <si>
    <t>87</t>
  </si>
  <si>
    <t>968062374</t>
  </si>
  <si>
    <t>Vybourání dřevěných rámů oken zdvojených včetně křídel pl do 1 m2</t>
  </si>
  <si>
    <t>174</t>
  </si>
  <si>
    <t>0,9*0,9*2+0,6*0,9*5</t>
  </si>
  <si>
    <t>968062376</t>
  </si>
  <si>
    <t>Vybourání dřevěných rámů oken zdvojených včetně křídel pl do 4 m2</t>
  </si>
  <si>
    <t>176</t>
  </si>
  <si>
    <t>1,2*1,8*8+1,5*1,8*15+1,15*1,8*2</t>
  </si>
  <si>
    <t>89</t>
  </si>
  <si>
    <t>968062377</t>
  </si>
  <si>
    <t>Vybourání dřevěných rámů oken zdvojených včetně křídel pl přes 4 m2</t>
  </si>
  <si>
    <t>178</t>
  </si>
  <si>
    <t>2,23*1,8*18</t>
  </si>
  <si>
    <t>968072356</t>
  </si>
  <si>
    <t>Vybourání kovových rámů oken zdvojených včetně křídel pl do 4 m2</t>
  </si>
  <si>
    <t>180</t>
  </si>
  <si>
    <t>1,5*1,8*9</t>
  </si>
  <si>
    <t>91</t>
  </si>
  <si>
    <t>968072357</t>
  </si>
  <si>
    <t>Vybourání kovových rámů oken zdvojených včetně křídel pl přes 4 m2</t>
  </si>
  <si>
    <t>182</t>
  </si>
  <si>
    <t>2,23*1,8*25</t>
  </si>
  <si>
    <t>968072456</t>
  </si>
  <si>
    <t>Vybourání kovových dveřních zárubní pl přes 2 m2</t>
  </si>
  <si>
    <t>184</t>
  </si>
  <si>
    <t>1,8+3*2</t>
  </si>
  <si>
    <t>93</t>
  </si>
  <si>
    <t>968072559</t>
  </si>
  <si>
    <t>Vybourání kovových vrat pl přes 5 m2</t>
  </si>
  <si>
    <t>186</t>
  </si>
  <si>
    <t>2,25*3*4+2,4*3,05</t>
  </si>
  <si>
    <t>971033461</t>
  </si>
  <si>
    <t>Vybourání otvorů ve zdivu cihelném pl do 0,25 m2 na MVC nebo MV tl do 600 mm</t>
  </si>
  <si>
    <t>188</t>
  </si>
  <si>
    <t>"Snížení parapetu na schodišti" 1</t>
  </si>
  <si>
    <t>95</t>
  </si>
  <si>
    <t>976074121</t>
  </si>
  <si>
    <t>Vybourání kotevních želez ze zdiva cihelného na MV nebo MVC</t>
  </si>
  <si>
    <t>190</t>
  </si>
  <si>
    <t>"Stávající lampy" 3*2</t>
  </si>
  <si>
    <t>977151124</t>
  </si>
  <si>
    <t>Jádrové vrty diamantovými korunkami do stavebních materiálů D přes 150 do 180 mm</t>
  </si>
  <si>
    <t>192</t>
  </si>
  <si>
    <t>"Pod sloupkem u žlabovek" 0,76</t>
  </si>
  <si>
    <t>97</t>
  </si>
  <si>
    <t>977151127</t>
  </si>
  <si>
    <t>Jádrové vrty diamantovými korunkami do stavebních materiálů D přes 225 do 250 mm</t>
  </si>
  <si>
    <t>194</t>
  </si>
  <si>
    <t>"S01" 0,42*16</t>
  </si>
  <si>
    <t>977151128</t>
  </si>
  <si>
    <t>Jádrové vrty diamantovými korunkami do stavebních materiálů D přes 250 do 300 mm</t>
  </si>
  <si>
    <t>196</t>
  </si>
  <si>
    <t>"S02" 0,42*2</t>
  </si>
  <si>
    <t>99</t>
  </si>
  <si>
    <t>977332111</t>
  </si>
  <si>
    <t>Frézování drážek ve stěnách z cihel do 30x30 mm</t>
  </si>
  <si>
    <t>198</t>
  </si>
  <si>
    <t>"Předpoklad" 150</t>
  </si>
  <si>
    <t>978015321</t>
  </si>
  <si>
    <t>Otlučení (osekání) vnější vápenné nebo vápenocementové omítky stupně členitosti 1 a 2 v rozsahu do 10 %</t>
  </si>
  <si>
    <t>200</t>
  </si>
  <si>
    <t>"Viz. omítky" 1028,092</t>
  </si>
  <si>
    <t>101</t>
  </si>
  <si>
    <t>978015381</t>
  </si>
  <si>
    <t>Otlučení (osekání) vnější vápenné nebo vápenocementové omítky stupně členitosti 1 a 2 v rozsahu přes 65 do 80 %</t>
  </si>
  <si>
    <t>202</t>
  </si>
  <si>
    <t>978059641</t>
  </si>
  <si>
    <t>Odsekání a odebrání obkladů stěn z vnějších obkládaček plochy přes 1 m2</t>
  </si>
  <si>
    <t>204</t>
  </si>
  <si>
    <t>997</t>
  </si>
  <si>
    <t>Přesun sutě</t>
  </si>
  <si>
    <t>103</t>
  </si>
  <si>
    <t>997013152</t>
  </si>
  <si>
    <t>Vnitrostaveništní doprava suti a vybouraných hmot pro budovy v přes 6 do 9 m s omezením mechanizace</t>
  </si>
  <si>
    <t>206</t>
  </si>
  <si>
    <t>997013501</t>
  </si>
  <si>
    <t>Odvoz suti a vybouraných hmot na skládku nebo meziskládku do 1 km se složením</t>
  </si>
  <si>
    <t>208</t>
  </si>
  <si>
    <t>105</t>
  </si>
  <si>
    <t>997013509</t>
  </si>
  <si>
    <t>Příplatek k odvozu suti a vybouraných hmot na skládku ZKD 1 km přes 1 km</t>
  </si>
  <si>
    <t>210</t>
  </si>
  <si>
    <t>122,758*17 "Přepočtené koeficientem množství</t>
  </si>
  <si>
    <t>997013631</t>
  </si>
  <si>
    <t>Poplatek za uložení na skládce (skládkovné) stavebního odpadu směsného kód odpadu 17 09 04</t>
  </si>
  <si>
    <t>212</t>
  </si>
  <si>
    <t>109,562-61,463-18,621-8,217</t>
  </si>
  <si>
    <t>"Odpočet kovu" -(1,288+5,018+0,491+2,265+1,08+1,404)</t>
  </si>
  <si>
    <t>107</t>
  </si>
  <si>
    <t>997013861</t>
  </si>
  <si>
    <t>Poplatek za uložení stavebního odpadu na recyklační skládce (skládkovné) z prostého betonu kód odpadu 17 01 01</t>
  </si>
  <si>
    <t>214</t>
  </si>
  <si>
    <t>35,461+26,002</t>
  </si>
  <si>
    <t>997013871</t>
  </si>
  <si>
    <t>Poplatek za uložení stavebního odpadu na recyklační skládce (skládkovné) směsného stavebního a demoličního kód odpadu 17 09 04</t>
  </si>
  <si>
    <t>216</t>
  </si>
  <si>
    <t>2,88+1,109+7,167+0,043+0,739+0,134+0,3+5,14+0,486+0,583+0,04</t>
  </si>
  <si>
    <t>109</t>
  </si>
  <si>
    <t>997013875</t>
  </si>
  <si>
    <t>Poplatek za uložení stavebního odpadu na recyklační skládce (skládkovné) asfaltového bez obsahu dehtu zatříděného do Katalogu odpadů pod kódem 17 03 02</t>
  </si>
  <si>
    <t>218</t>
  </si>
  <si>
    <t>998</t>
  </si>
  <si>
    <t>Přesun hmot</t>
  </si>
  <si>
    <t>998012042</t>
  </si>
  <si>
    <t>Přesun hmot pro budovy monolitické s omezením mechanizace pro budovy v přes 6 do 12 m</t>
  </si>
  <si>
    <t>220</t>
  </si>
  <si>
    <t>PSV</t>
  </si>
  <si>
    <t>Práce a dodávky PSV</t>
  </si>
  <si>
    <t>711</t>
  </si>
  <si>
    <t>Izolace proti vodě, vlhkosti a plynům</t>
  </si>
  <si>
    <t>111</t>
  </si>
  <si>
    <t>711112001</t>
  </si>
  <si>
    <t>Provedení izolace proti zemní vlhkosti svislé za studena nátěrem penetračním</t>
  </si>
  <si>
    <t>222</t>
  </si>
  <si>
    <t>"Skl.B" (77,45*2+12,39-2,65)*1-0,25*(1,6+2,25*4+2,4)</t>
  </si>
  <si>
    <t>11163150</t>
  </si>
  <si>
    <t>lak penetrační asfaltový</t>
  </si>
  <si>
    <t>224</t>
  </si>
  <si>
    <t>113</t>
  </si>
  <si>
    <t>711142559</t>
  </si>
  <si>
    <t>Provedení izolace proti zemní vlhkosti pásy přitavením svislé NAIP</t>
  </si>
  <si>
    <t>226</t>
  </si>
  <si>
    <t>62853004</t>
  </si>
  <si>
    <t>pás asfaltový natavitelný modifikovaný SBS s vložkou ze skleněné tkaniny a spalitelnou PE fólií nebo jemnozrnným minerálním posypem na horním povrchu tl 4,0mm</t>
  </si>
  <si>
    <t>228</t>
  </si>
  <si>
    <t>115</t>
  </si>
  <si>
    <t>711161212</t>
  </si>
  <si>
    <t>Izolace proti zemní vlhkosti nopovou fólií svislá, nopek v 8,0 mm, tl do 0,6 mm</t>
  </si>
  <si>
    <t>230</t>
  </si>
  <si>
    <t>"Pod terénem" (77,75*2+12,99-2,65)*0,65</t>
  </si>
  <si>
    <t>998711102</t>
  </si>
  <si>
    <t>Přesun hmot tonážní pro izolace proti vodě, vlhkosti a plynům v objektech v přes 6 do 12 m</t>
  </si>
  <si>
    <t>232</t>
  </si>
  <si>
    <t>713</t>
  </si>
  <si>
    <t>Izolace tepelné</t>
  </si>
  <si>
    <t>117</t>
  </si>
  <si>
    <t>713110811</t>
  </si>
  <si>
    <t>Odstranění tepelné izolace stropů volně kladené z vláknitých materiálů suchých tl do 100 mm</t>
  </si>
  <si>
    <t>234</t>
  </si>
  <si>
    <t>713111111</t>
  </si>
  <si>
    <t>Montáž izolace tepelné vrchem stropů volně kladenými rohožemi, pásy, dílci, deskami</t>
  </si>
  <si>
    <t>236</t>
  </si>
  <si>
    <t>"Skl.E - dvě vrstvy" 77*12,6*2</t>
  </si>
  <si>
    <t>119</t>
  </si>
  <si>
    <t>63166769</t>
  </si>
  <si>
    <t>pás tepelně izolační univerzální λ=0,036-0,037 tl 160mm</t>
  </si>
  <si>
    <t>238</t>
  </si>
  <si>
    <t>63150799</t>
  </si>
  <si>
    <t>pás tepelně izolační univerzální λ=0,036-0,037 tl 200mm</t>
  </si>
  <si>
    <t>240</t>
  </si>
  <si>
    <t>121</t>
  </si>
  <si>
    <t>713123212</t>
  </si>
  <si>
    <t>Montáž tepelné izolace z XPS tepelně izolačního systému základové desky svisle 1 vrstva přes 100 do 200 mm</t>
  </si>
  <si>
    <t>242</t>
  </si>
  <si>
    <t>244</t>
  </si>
  <si>
    <t>123</t>
  </si>
  <si>
    <t>713191133</t>
  </si>
  <si>
    <t>Montáž izolace tepelné podlah, stropů vrchem nebo střech překrytí fólií s přelepeným spojem</t>
  </si>
  <si>
    <t>246</t>
  </si>
  <si>
    <t>28329030</t>
  </si>
  <si>
    <t>fólie kontaktní difuzně propustná pro doplňkovou hydroizolační vrstvu, monolitická třívrstvá PES/PP 150-160g/m2, integrovaná samolepící páska</t>
  </si>
  <si>
    <t>248</t>
  </si>
  <si>
    <t>125</t>
  </si>
  <si>
    <t>998713122</t>
  </si>
  <si>
    <t>Přesun hmot tonážní pro izolace tepelné ruční v objektech v přes 6 do 12 m</t>
  </si>
  <si>
    <t>250</t>
  </si>
  <si>
    <t>721</t>
  </si>
  <si>
    <t>Zdravotechnika - vnitřní kanalizace</t>
  </si>
  <si>
    <t>721242803</t>
  </si>
  <si>
    <t>Demontáž lapače střešních splavenin DN 110</t>
  </si>
  <si>
    <t>252</t>
  </si>
  <si>
    <t>127</t>
  </si>
  <si>
    <t>721249102</t>
  </si>
  <si>
    <t>Montáž lapače střešních splavenin z litiny DN 125 ostatní typ</t>
  </si>
  <si>
    <t>254</t>
  </si>
  <si>
    <t>998721202</t>
  </si>
  <si>
    <t>Přesun hmot procentní pro vnitřní kanalizaci v objektech v přes 6 do 12 m</t>
  </si>
  <si>
    <t>%</t>
  </si>
  <si>
    <t>256</t>
  </si>
  <si>
    <t>722</t>
  </si>
  <si>
    <t>Zdravotechnika - vnitřní vodovod</t>
  </si>
  <si>
    <t>129</t>
  </si>
  <si>
    <t>722220851</t>
  </si>
  <si>
    <t>Demontáž armatur závitových s jedním závitem G do 3/4</t>
  </si>
  <si>
    <t>258</t>
  </si>
  <si>
    <t>722224151</t>
  </si>
  <si>
    <t>Kulový kohout zahradní s vnějším závitem a páčkou PN 15, T 120°C G 3/8" - 3/4"</t>
  </si>
  <si>
    <t>260</t>
  </si>
  <si>
    <t>131</t>
  </si>
  <si>
    <t>998722102</t>
  </si>
  <si>
    <t>Přesun hmot tonážní pro vnitřní vodovod v objektech v přes 6 do 12 m</t>
  </si>
  <si>
    <t>262</t>
  </si>
  <si>
    <t>762</t>
  </si>
  <si>
    <t>Konstrukce tesařské</t>
  </si>
  <si>
    <t>762083122</t>
  </si>
  <si>
    <t>Impregnace řeziva proti dřevokaznému hmyzu, houbám a plísním máčením třída ohrožení 3 a 4</t>
  </si>
  <si>
    <t>264</t>
  </si>
  <si>
    <t>6,7*0,2*2*3*0,025</t>
  </si>
  <si>
    <t>133</t>
  </si>
  <si>
    <t>762341660</t>
  </si>
  <si>
    <t>Montáž bednění štítových okapových říms z palubek</t>
  </si>
  <si>
    <t>266</t>
  </si>
  <si>
    <t>"Podbití říms" (77,95+0,2*3)*2*(0,4+0,15)*0,3</t>
  </si>
  <si>
    <t>61191173</t>
  </si>
  <si>
    <t>palubky obkladové smrk profil klasický 19x121mm jakost A/B</t>
  </si>
  <si>
    <t>268</t>
  </si>
  <si>
    <t>135</t>
  </si>
  <si>
    <t>762341675</t>
  </si>
  <si>
    <t>Montáž bednění štítových okapových říms z dřevotřískových na pero a drážku</t>
  </si>
  <si>
    <t>270</t>
  </si>
  <si>
    <t>6,7*0,2*2*3</t>
  </si>
  <si>
    <t>60726285</t>
  </si>
  <si>
    <t>deska dřevoštěpková OSB 3 P+D broušená tl 22mm</t>
  </si>
  <si>
    <t>272</t>
  </si>
  <si>
    <t>137</t>
  </si>
  <si>
    <t>762343811</t>
  </si>
  <si>
    <t>Demontáž bednění okapů a štítových říms z prken</t>
  </si>
  <si>
    <t>274</t>
  </si>
  <si>
    <t>762343912</t>
  </si>
  <si>
    <t>Zabednění otvorů ve střeše prkny tl do 32 mm pl jednotlivě přes 1 do 4 m2</t>
  </si>
  <si>
    <t>276</t>
  </si>
  <si>
    <t>139</t>
  </si>
  <si>
    <t>762351911</t>
  </si>
  <si>
    <t>Výměna komínových lávek do dl 10 m</t>
  </si>
  <si>
    <t>278</t>
  </si>
  <si>
    <t>762395000</t>
  </si>
  <si>
    <t>Spojovací prostředky krovů, bednění, laťování, nadstřešních konstrukcí</t>
  </si>
  <si>
    <t>280</t>
  </si>
  <si>
    <t>6,7*0,2*2*3*(0,022+0,025)</t>
  </si>
  <si>
    <t>141</t>
  </si>
  <si>
    <t>998762102</t>
  </si>
  <si>
    <t>Přesun hmot tonážní pro kce tesařské v objektech v přes 6 do 12 m</t>
  </si>
  <si>
    <t>282</t>
  </si>
  <si>
    <t>764</t>
  </si>
  <si>
    <t>Konstrukce klempířské</t>
  </si>
  <si>
    <t>764001821</t>
  </si>
  <si>
    <t>Demontáž krytiny ze svitků nebo tabulí do suti</t>
  </si>
  <si>
    <t>284</t>
  </si>
  <si>
    <t>143</t>
  </si>
  <si>
    <t>764002851</t>
  </si>
  <si>
    <t>Demontáž oplechování parapetů do suti</t>
  </si>
  <si>
    <t>286</t>
  </si>
  <si>
    <t>764004801</t>
  </si>
  <si>
    <t>Demontáž podokapního žlabu do suti</t>
  </si>
  <si>
    <t>288</t>
  </si>
  <si>
    <t>19,18+156,4</t>
  </si>
  <si>
    <t>145</t>
  </si>
  <si>
    <t>764004861</t>
  </si>
  <si>
    <t>Demontáž svodu do suti</t>
  </si>
  <si>
    <t>290</t>
  </si>
  <si>
    <t>7,6+71,2</t>
  </si>
  <si>
    <t>764111401</t>
  </si>
  <si>
    <t>Krytina střechy rovné drážkováním ze svitků z Pz plechu rš 500 mm sklonu do 30°</t>
  </si>
  <si>
    <t>292</t>
  </si>
  <si>
    <t>"Prodloužení střechy" 6,8*2*3*0,3</t>
  </si>
  <si>
    <t>147</t>
  </si>
  <si>
    <t>764111671</t>
  </si>
  <si>
    <t>Krytina železobetonových desek z Pz plechu s povrchovou úpravou</t>
  </si>
  <si>
    <t>294</t>
  </si>
  <si>
    <t>"Stříšky nad vstupy" 3*1,45+3,35*1,45</t>
  </si>
  <si>
    <t>764206105</t>
  </si>
  <si>
    <t>Montáž oplechování rovných parapetů rš do 400 mm</t>
  </si>
  <si>
    <t>296</t>
  </si>
  <si>
    <t>2,23*43+1,18*8+1,5*24+1,45*2+0,88*2+0,58*5+1,8*2+1,115*2</t>
  </si>
  <si>
    <t>149</t>
  </si>
  <si>
    <t>M-762-010</t>
  </si>
  <si>
    <t>ohýbaný parapet z pozinkovaného plechu s povrchovou úpravou šířka cca 180 mm</t>
  </si>
  <si>
    <t>298</t>
  </si>
  <si>
    <t>M-762-020</t>
  </si>
  <si>
    <t>plastové krytky k ohýbanému parapetu</t>
  </si>
  <si>
    <t>pár</t>
  </si>
  <si>
    <t>300</t>
  </si>
  <si>
    <t>43+8+24+2+2+5+2+2</t>
  </si>
  <si>
    <t>151</t>
  </si>
  <si>
    <t>764212633</t>
  </si>
  <si>
    <t>Oplechování štítu závětrnou lištou z Pz s povrchovou úpravou rš 250 mm</t>
  </si>
  <si>
    <t>302</t>
  </si>
  <si>
    <t>6,7*2*3</t>
  </si>
  <si>
    <t>764511601</t>
  </si>
  <si>
    <t>Žlab podokapní půlkruhový z Pz s povrchovou úpravou rš 250 mm</t>
  </si>
  <si>
    <t>304</t>
  </si>
  <si>
    <t>"Stříšky nad vstupy" 2,8+3,15*1,3*4</t>
  </si>
  <si>
    <t>153</t>
  </si>
  <si>
    <t>764511602</t>
  </si>
  <si>
    <t>Žlab podokapní půlkruhový z Pz s povrchovou úpravou rš 330 mm</t>
  </si>
  <si>
    <t>306</t>
  </si>
  <si>
    <t>78,2*2</t>
  </si>
  <si>
    <t>764511621</t>
  </si>
  <si>
    <t>Roh nebo kout půlkruhového podokapního žlabu z Pz s povrchovou úpravou rš 250 mm</t>
  </si>
  <si>
    <t>308</t>
  </si>
  <si>
    <t>155</t>
  </si>
  <si>
    <t>764511641</t>
  </si>
  <si>
    <t>Kotlík oválný (trychtýřový) pro podokapní žlaby z Pz s povrchovou úpravou do 250/90 mm</t>
  </si>
  <si>
    <t>310</t>
  </si>
  <si>
    <t>764511642</t>
  </si>
  <si>
    <t>Kotlík oválný (trychtýřový) pro podokapní žlaby z Pz s povrchovou úpravou 330/100 mm</t>
  </si>
  <si>
    <t>312</t>
  </si>
  <si>
    <t>157</t>
  </si>
  <si>
    <t>764518621</t>
  </si>
  <si>
    <t>Svody kruhové včetně objímek, kolen, odskoků z Pz s povrchovou úpravou průměru do 90 mm</t>
  </si>
  <si>
    <t>314</t>
  </si>
  <si>
    <t>3,8*2</t>
  </si>
  <si>
    <t>764518622</t>
  </si>
  <si>
    <t>Svody kruhové včetně objímek, kolen, odskoků z Pz s povrchovou úpravou průměru 100 mm</t>
  </si>
  <si>
    <t>316</t>
  </si>
  <si>
    <t>7,8*8+4,4*2</t>
  </si>
  <si>
    <t>159</t>
  </si>
  <si>
    <t>7649-010</t>
  </si>
  <si>
    <t>Kontrola stávající plechové falcované krytiny s případnými opravami</t>
  </si>
  <si>
    <t>318</t>
  </si>
  <si>
    <t>"Skl. s3" 6,7*2*77,9</t>
  </si>
  <si>
    <t>998764102</t>
  </si>
  <si>
    <t>Přesun hmot tonážní pro konstrukce klempířské v objektech v přes 6 do 12 m</t>
  </si>
  <si>
    <t>320</t>
  </si>
  <si>
    <t>766</t>
  </si>
  <si>
    <t>Konstrukce truhlářské</t>
  </si>
  <si>
    <t>161</t>
  </si>
  <si>
    <t>766622132</t>
  </si>
  <si>
    <t>Montáž plastových oken plochy přes 1 m2 otevíravých v do 2,5 m s rámem do zdiva</t>
  </si>
  <si>
    <t>322</t>
  </si>
  <si>
    <t>"o50" 2,23*1,8*43</t>
  </si>
  <si>
    <t>"o51" 1,18*1,79*8</t>
  </si>
  <si>
    <t>"o52" 1,5*1,79*24</t>
  </si>
  <si>
    <t>"o56" 1,8*0,8*2</t>
  </si>
  <si>
    <t>"o57" 1,115*1,8*2</t>
  </si>
  <si>
    <t>61140054</t>
  </si>
  <si>
    <t>okno plastové otevíravé/sklopné trojsklo přes plochu 1m2 v 1,5-2,5m</t>
  </si>
  <si>
    <t>324</t>
  </si>
  <si>
    <t>163</t>
  </si>
  <si>
    <t>766622133</t>
  </si>
  <si>
    <t>Montáž plastových oken plochy přes 1 m2 otevíravých v přes 2,5 m s rámem do zdiva</t>
  </si>
  <si>
    <t>326</t>
  </si>
  <si>
    <t>"o53" 1,45*4,3*2</t>
  </si>
  <si>
    <t>61140056</t>
  </si>
  <si>
    <t>okno plastové otevíravé/sklopné trojsklo přes plochu 1m2 přes v 2,5m</t>
  </si>
  <si>
    <t>328</t>
  </si>
  <si>
    <t>165</t>
  </si>
  <si>
    <t>766622216</t>
  </si>
  <si>
    <t>Montáž plastových oken plochy do 1 m2 otevíravých s rámem do zdiva</t>
  </si>
  <si>
    <t>330</t>
  </si>
  <si>
    <t>"o54" 2</t>
  </si>
  <si>
    <t>"o55" 5</t>
  </si>
  <si>
    <t>61140050</t>
  </si>
  <si>
    <t>okno plastové otevíravé/sklopné trojsklo do plochy 1m2</t>
  </si>
  <si>
    <t>332</t>
  </si>
  <si>
    <t>0,88*0,89*2+0,58*0,89*5</t>
  </si>
  <si>
    <t>167</t>
  </si>
  <si>
    <t>766629639</t>
  </si>
  <si>
    <t>Montáž těsnění připojovací spáry parapetu těsnící fólií</t>
  </si>
  <si>
    <t>334</t>
  </si>
  <si>
    <t>"Parapet" (2,23*43+1,18*8+1,5*24+1,45*2+0,88*2+0,58*5+1,8*2+1,115*2)*2</t>
  </si>
  <si>
    <t>766629651</t>
  </si>
  <si>
    <t>Montáž těsnění připojovací spáry ostění nebo nadpraží těsnící fólií</t>
  </si>
  <si>
    <t>336</t>
  </si>
  <si>
    <t>(2,23*43+1,18*8+1,5*24+1,45*2+0,88*2+0,58*5+1,8*2+1,115*2+(1,8*45+1,79*32+4,3*2+0,89*7+0,8*2)*2)*2</t>
  </si>
  <si>
    <t>169</t>
  </si>
  <si>
    <t>59071048</t>
  </si>
  <si>
    <t>fólie okenní interiér vodotěsná paropropustná PP s butylem 70mm</t>
  </si>
  <si>
    <t>338</t>
  </si>
  <si>
    <t>59071054</t>
  </si>
  <si>
    <t>fólie okenní exteriér vodotěsná paropropustná PP s butylem 70mm</t>
  </si>
  <si>
    <t>340</t>
  </si>
  <si>
    <t>171</t>
  </si>
  <si>
    <t>766691811</t>
  </si>
  <si>
    <t>Demontáž parapetních desek dřevěných nebo plastových šířky do 300 mm</t>
  </si>
  <si>
    <t>342</t>
  </si>
  <si>
    <t>2,23*43+1,18*8+1,5*24+0,88*2+1,115*2</t>
  </si>
  <si>
    <t>766694126</t>
  </si>
  <si>
    <t>Montáž parapetních desek dřevěných nebo plastových š přes 30 cm</t>
  </si>
  <si>
    <t>344</t>
  </si>
  <si>
    <t>2,23*43+1,18*8+1,5*24+1,45*2+0,88*2+1,115*2</t>
  </si>
  <si>
    <t>173</t>
  </si>
  <si>
    <t>60794104</t>
  </si>
  <si>
    <t>parapet dřevotřískový vnitřní povrch laminátový š 340mm</t>
  </si>
  <si>
    <t>346</t>
  </si>
  <si>
    <t>60794105</t>
  </si>
  <si>
    <t>parapet dřevotřískový vnitřní povrch laminátový š 400mm</t>
  </si>
  <si>
    <t>348</t>
  </si>
  <si>
    <t>175</t>
  </si>
  <si>
    <t>60794106</t>
  </si>
  <si>
    <t>parapet dřevotřískový vnitřní povrch laminátový š 450mm</t>
  </si>
  <si>
    <t>350</t>
  </si>
  <si>
    <t>60794121</t>
  </si>
  <si>
    <t>koncovka PVC k parapetním dřevotřískovým deskám 600mm</t>
  </si>
  <si>
    <t>352</t>
  </si>
  <si>
    <t>(43+8+24+2+2)*2</t>
  </si>
  <si>
    <t>177</t>
  </si>
  <si>
    <t>998766122</t>
  </si>
  <si>
    <t>Přesun hmot tonážní pro kce truhlářské ruční v objektech v přes 6 do 12 m</t>
  </si>
  <si>
    <t>354</t>
  </si>
  <si>
    <t>767</t>
  </si>
  <si>
    <t>Konstrukce zámečnické</t>
  </si>
  <si>
    <t>767627306</t>
  </si>
  <si>
    <t>Připojovací spára oken a stěn parotěsnou páskou interiérovou</t>
  </si>
  <si>
    <t>356</t>
  </si>
  <si>
    <t>2,25*4+2,4+1,79*2+3*8+3,05*2+3*4</t>
  </si>
  <si>
    <t>179</t>
  </si>
  <si>
    <t>767627307</t>
  </si>
  <si>
    <t>Připojovací spára oken a stěn paropropustnou páskou exteriérovou</t>
  </si>
  <si>
    <t>358</t>
  </si>
  <si>
    <t>767640222</t>
  </si>
  <si>
    <t>Montáž dveří ocelových nebo hliníkových vchodových dvoukřídlových s nadsvětlíkem</t>
  </si>
  <si>
    <t>360</t>
  </si>
  <si>
    <t>"o72" 2</t>
  </si>
  <si>
    <t>181</t>
  </si>
  <si>
    <t>55341334</t>
  </si>
  <si>
    <t>dveře dvoukřídlé Al prosklené max rozměru otvoru 4,84m2</t>
  </si>
  <si>
    <t>362</t>
  </si>
  <si>
    <t>1,79*2,2*2</t>
  </si>
  <si>
    <t>55341011</t>
  </si>
  <si>
    <t>okno Al otevíravé/sklopné trojsklo přes plochu 1m2 do v 1,5m</t>
  </si>
  <si>
    <t>364</t>
  </si>
  <si>
    <t>1,79*0,8*2</t>
  </si>
  <si>
    <t>183</t>
  </si>
  <si>
    <t>767651220</t>
  </si>
  <si>
    <t>Montáž vrat garážových otvíravých do ocelové zárubně pl přes 6 do 9 m2</t>
  </si>
  <si>
    <t>366</t>
  </si>
  <si>
    <t>55341602.R</t>
  </si>
  <si>
    <t>vrata ocelová otočná 2kř s rámem zateplená plochy přes 6 do 8 m2</t>
  </si>
  <si>
    <t>368</t>
  </si>
  <si>
    <t>185</t>
  </si>
  <si>
    <t>767661811</t>
  </si>
  <si>
    <t>Demontáž mříží pevných nebo otevíravých</t>
  </si>
  <si>
    <t>370</t>
  </si>
  <si>
    <t>2,4*1,8*15+1,5*1,8*2</t>
  </si>
  <si>
    <t>7679-010</t>
  </si>
  <si>
    <t>Zkrácení plotového pole o cca 170 mm - severozápadní roh</t>
  </si>
  <si>
    <t>ks</t>
  </si>
  <si>
    <t>372</t>
  </si>
  <si>
    <t>187</t>
  </si>
  <si>
    <t>7679-020</t>
  </si>
  <si>
    <t>Zkrácení a úprava plotu u vstupu - jihovýchodní roh</t>
  </si>
  <si>
    <t>374</t>
  </si>
  <si>
    <t>"Jihovýchodní roh" 1</t>
  </si>
  <si>
    <t>7679-030</t>
  </si>
  <si>
    <t>Dodávka a montáž ocelových dvířek 550/600 mm se zateplením XPS 120 mm - na stáv. dvířka elektro</t>
  </si>
  <si>
    <t>376</t>
  </si>
  <si>
    <t>189</t>
  </si>
  <si>
    <t>998767102</t>
  </si>
  <si>
    <t>Přesun hmot tonážní pro zámečnické konstrukce v objektech v přes 6 do 12 m</t>
  </si>
  <si>
    <t>378</t>
  </si>
  <si>
    <t>771</t>
  </si>
  <si>
    <t>Podlahy z dlaždic</t>
  </si>
  <si>
    <t>771121011</t>
  </si>
  <si>
    <t>Nátěr penetrační na podlahu</t>
  </si>
  <si>
    <t>380</t>
  </si>
  <si>
    <t>1,8*0,2*2</t>
  </si>
  <si>
    <t>191</t>
  </si>
  <si>
    <t>771473810</t>
  </si>
  <si>
    <t>Demontáž soklíků z dlaždic keramických lepených rovných</t>
  </si>
  <si>
    <t>382</t>
  </si>
  <si>
    <t>0,15*4</t>
  </si>
  <si>
    <t>771474113</t>
  </si>
  <si>
    <t>Montáž soklů z dlaždic keramických rovných lepených cementovým flexibilním lepidlem v přes 90 do 120 mm</t>
  </si>
  <si>
    <t>384</t>
  </si>
  <si>
    <t>0,35*4</t>
  </si>
  <si>
    <t>193</t>
  </si>
  <si>
    <t>771574416</t>
  </si>
  <si>
    <t>Montáž podlah keramických hladkých lepených cementovým flexibilním lepidlem přes 9 do 12 ks/m2</t>
  </si>
  <si>
    <t>386</t>
  </si>
  <si>
    <t>59761160</t>
  </si>
  <si>
    <t>dlažba keramická slinutá mrazuvzdorná povrch hladký/matný tl do 10mm přes 9 do 12ks/m2</t>
  </si>
  <si>
    <t>388</t>
  </si>
  <si>
    <t>195</t>
  </si>
  <si>
    <t>998771102</t>
  </si>
  <si>
    <t>Přesun hmot tonážní pro podlahy z dlaždic v objektech v přes 6 do 12 m</t>
  </si>
  <si>
    <t>390</t>
  </si>
  <si>
    <t>781</t>
  </si>
  <si>
    <t>Dokončovací práce - obklady</t>
  </si>
  <si>
    <t>781473810</t>
  </si>
  <si>
    <t>Demontáž obkladů z obkladaček keramických lepených</t>
  </si>
  <si>
    <t>392</t>
  </si>
  <si>
    <t>"Sociály" (0,58*5+1,8*2+0,1*4)*0,2</t>
  </si>
  <si>
    <t>197</t>
  </si>
  <si>
    <t>781571141</t>
  </si>
  <si>
    <t>Montáž keramických obkladů ostění šířky přes 200 do 400 mm lepených flexibilním lepidlem</t>
  </si>
  <si>
    <t>394</t>
  </si>
  <si>
    <t>"Sociály" 0,58*5+1,8*2+0,1*4</t>
  </si>
  <si>
    <t>59761717</t>
  </si>
  <si>
    <t>obklad keramický nemrazuvzdorný povrch hladký/matný tl do 10mm přes 4 do 6ks/m2</t>
  </si>
  <si>
    <t>396</t>
  </si>
  <si>
    <t>199</t>
  </si>
  <si>
    <t>998781122</t>
  </si>
  <si>
    <t>Přesun hmot tonážní pro obklady keramické ruční v objektech v přes 6 do 12 m</t>
  </si>
  <si>
    <t>398</t>
  </si>
  <si>
    <t>783</t>
  </si>
  <si>
    <t>Dokončovací práce - nátěry</t>
  </si>
  <si>
    <t>783101203</t>
  </si>
  <si>
    <t>Jemné obroušení podkladu truhlářských konstrukcí před provedením nátěru</t>
  </si>
  <si>
    <t>400</t>
  </si>
  <si>
    <t>"Podbití říms" (77,95+0,2*3)*2*(0,4+0,15)</t>
  </si>
  <si>
    <t>"Komínová lávka" 1,2*(0,3+0,04)*2+0,3*0,04*2</t>
  </si>
  <si>
    <t>201</t>
  </si>
  <si>
    <t>783118101</t>
  </si>
  <si>
    <t>Lazurovací jednonásobný syntetický nátěr truhlářských konstrukcí</t>
  </si>
  <si>
    <t>402</t>
  </si>
  <si>
    <t>"Podbití říms - dvojnásobně" (77,95+0,2*3)*2*(0,4+0,15)*2</t>
  </si>
  <si>
    <t>"Komínová lávka" (1,2*(0,3+0,04)*2+0,3*0,04*2)*2</t>
  </si>
  <si>
    <t>783214121</t>
  </si>
  <si>
    <t>Sanační biocidní ošetření stříkáním tesařských konstrukcí zabudovaných do konstrukce</t>
  </si>
  <si>
    <t>404</t>
  </si>
  <si>
    <t>"Skl. s3 - zespodu" 6,2*2*77,95</t>
  </si>
  <si>
    <t>203</t>
  </si>
  <si>
    <t>783306801</t>
  </si>
  <si>
    <t>Odstranění nátěru ze zámečnických konstrukcí obroušením</t>
  </si>
  <si>
    <t>406</t>
  </si>
  <si>
    <t>"Žebřík na komíně" 2,1*0,4</t>
  </si>
  <si>
    <t>783315101</t>
  </si>
  <si>
    <t>Mezinátěr jednonásobný syntetický standardní zámečnických konstrukcí</t>
  </si>
  <si>
    <t>408</t>
  </si>
  <si>
    <t>205</t>
  </si>
  <si>
    <t>783317101</t>
  </si>
  <si>
    <t>Krycí jednonásobný syntetický standardní nátěr zámečnických konstrukcí</t>
  </si>
  <si>
    <t>410</t>
  </si>
  <si>
    <t>783415101</t>
  </si>
  <si>
    <t>Mezinátěr syntetický jednonásobný mezinátěr klempířských konstrukcí</t>
  </si>
  <si>
    <t>412</t>
  </si>
  <si>
    <t>"Skl. s3" 6,7*2*(77,95+0,2*3)</t>
  </si>
  <si>
    <t>207</t>
  </si>
  <si>
    <t>783417101</t>
  </si>
  <si>
    <t>Krycí jednonásobný syntetický nátěr klempířských konstrukcí</t>
  </si>
  <si>
    <t>414</t>
  </si>
  <si>
    <t>783501503</t>
  </si>
  <si>
    <t>Omytí krytiny před provedením nátěru sklonu do 10° tlakovou vodou</t>
  </si>
  <si>
    <t>416</t>
  </si>
  <si>
    <t>209</t>
  </si>
  <si>
    <t>783823135</t>
  </si>
  <si>
    <t>Penetrační silikonový nátěr hladkých, tenkovrstvých zrnitých nebo štukových omítek</t>
  </si>
  <si>
    <t>418</t>
  </si>
  <si>
    <t>783827425</t>
  </si>
  <si>
    <t>Krycí dvojnásobný silikonový nátěr omítek stupně členitosti 1 a 2</t>
  </si>
  <si>
    <t>420</t>
  </si>
  <si>
    <t>784</t>
  </si>
  <si>
    <t>Dokončovací práce - malby a tapety</t>
  </si>
  <si>
    <t>211</t>
  </si>
  <si>
    <t>784181101</t>
  </si>
  <si>
    <t>Základní akrylátová jednonásobná bezbarvá penetrace podkladu v místnostech v do 3,80 m</t>
  </si>
  <si>
    <t>422</t>
  </si>
  <si>
    <t>784221101</t>
  </si>
  <si>
    <t>Dvojnásobné bílé malby ze směsí za sucha dobře otěruvzdorných v místnostech do 3,80 m</t>
  </si>
  <si>
    <t>424</t>
  </si>
  <si>
    <t>"Ostění"(2,23*43+1,18*8+1,5*24+1,45*2+0,88*2+0,58*5+1,8*2+1,115*2+2,25*4+2,4+1,79*2+(1,8*45+1,79*32+4,3*2+0,89*7+0,8*2+3*4+3,05+3*2)*2)*0,45</t>
  </si>
  <si>
    <t>"Pod parapetem" (2,23*43+1,18*8+1,5*24+1,45*2+0,88*2+1,115*2)*0,3</t>
  </si>
  <si>
    <t>786</t>
  </si>
  <si>
    <t>Dokončovací práce - čalounické úpravy</t>
  </si>
  <si>
    <t>213</t>
  </si>
  <si>
    <t>786623011</t>
  </si>
  <si>
    <t>Montáž venkovní žaluzie do okenního nebo dveřního otvoru na rám nebo do žaluziové schránky ovládané motorem pl do 4 m2</t>
  </si>
  <si>
    <t>426</t>
  </si>
  <si>
    <t>"o61" 8</t>
  </si>
  <si>
    <t>"o62" 11</t>
  </si>
  <si>
    <t>55342526</t>
  </si>
  <si>
    <t>žaluzie Z-90 ovládaná základním motorem včetně příslušenství plochy do 2,5m2</t>
  </si>
  <si>
    <t>428</t>
  </si>
  <si>
    <t>"o61" 1,18*1,8*8</t>
  </si>
  <si>
    <t>"o62" 1,5*1,8*11</t>
  </si>
  <si>
    <t>215</t>
  </si>
  <si>
    <t>786623013</t>
  </si>
  <si>
    <t>Montáž venkovní žaluzie do okenního nebo dveřního otvoru na rám nebo do žaluziové schránky ovládané motorem pl přes 4 do 6 m2</t>
  </si>
  <si>
    <t>430</t>
  </si>
  <si>
    <t>"o60" 20</t>
  </si>
  <si>
    <t>55342530</t>
  </si>
  <si>
    <t>žaluzie Z-90 ovládaná základním motorem včetně příslušenství plochy do 5,0m2</t>
  </si>
  <si>
    <t>432</t>
  </si>
  <si>
    <t>"o60" 2,23*1,8*20</t>
  </si>
  <si>
    <t>217</t>
  </si>
  <si>
    <t>786623039</t>
  </si>
  <si>
    <t>Montáž žaluziové schránky venkovní žaluzie osazené do okenního nebo dveřního otvoru dl do 1300 mm</t>
  </si>
  <si>
    <t>434</t>
  </si>
  <si>
    <t>786623041</t>
  </si>
  <si>
    <t>Montáž žaluziové schránky venkovní žaluzie osazené do okenního nebo dveřního otvoru dl přes 1300 do 2400 mm</t>
  </si>
  <si>
    <t>436</t>
  </si>
  <si>
    <t>219</t>
  </si>
  <si>
    <t>28376719</t>
  </si>
  <si>
    <t>kryt podomítkový PUR s izolací XPS 30 mm včetně kotvení pro žaluzii plochy do 3,0m2 š do 2,0m</t>
  </si>
  <si>
    <t>438</t>
  </si>
  <si>
    <t>28376728</t>
  </si>
  <si>
    <t>kryt podomítkový PUR s izolací XPS 30 mm včetně kotvení pro žaluzii plochy do 5,0m2 š do 3,0m</t>
  </si>
  <si>
    <t>440</t>
  </si>
  <si>
    <t>221</t>
  </si>
  <si>
    <t>998786122</t>
  </si>
  <si>
    <t>Přesun hmot tonážní pro stínění a čalounické úpravy ruční v objektech v přes 6 do 12 m</t>
  </si>
  <si>
    <t>442</t>
  </si>
  <si>
    <t>VRN</t>
  </si>
  <si>
    <t>Vedlejší rozpočtové náklady</t>
  </si>
  <si>
    <t>VRN3</t>
  </si>
  <si>
    <t>Zařízení staveniště</t>
  </si>
  <si>
    <t>030001000</t>
  </si>
  <si>
    <t>444</t>
  </si>
  <si>
    <t>VRN7</t>
  </si>
  <si>
    <t>Provozní vlivy</t>
  </si>
  <si>
    <t>223</t>
  </si>
  <si>
    <t>070001000</t>
  </si>
  <si>
    <t>Provozní vlivy - práce v době využívání objektu</t>
  </si>
  <si>
    <t>446</t>
  </si>
  <si>
    <t>021 - Dílny - vytápění</t>
  </si>
  <si>
    <t xml:space="preserve">    9 - Ostatní konstrukce a práce, bourání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</si>
  <si>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</si>
  <si>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</si>
  <si>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</si>
  <si>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</si>
  <si>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</si>
  <si>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 xml:space="preserve">    VRN1 - Průzkumné, geodetické a projektové práce</t>
  </si>
  <si>
    <t xml:space="preserve">    VRN4 - Inženýrská činnost</t>
  </si>
  <si>
    <t>Ostatní konstrukce a práce, bourání</t>
  </si>
  <si>
    <t>941211111</t>
  </si>
  <si>
    <t>Montáž lešení řadového rámového lehkého zatížení do 200 kg/m2 š od 0,6 do 0,9 m v do 10 m</t>
  </si>
  <si>
    <t>941211211</t>
  </si>
  <si>
    <t>Příplatek k lešení řadovému rámovému lehkému do 200 kg/m2 š od 0,6 do 0,9 m v do 10 m za každý den použití</t>
  </si>
  <si>
    <t>941211811</t>
  </si>
  <si>
    <t>Demontáž lešení řadového rámového lehkého zatížení do 200 kg/m2 š od 0,6 do 0,9 m v do 10 m</t>
  </si>
  <si>
    <t>952901110R</t>
  </si>
  <si>
    <t>Požární dohled</t>
  </si>
  <si>
    <t>hod</t>
  </si>
  <si>
    <t>713410874R</t>
  </si>
  <si>
    <t>Odstranění tepelné izolace potrubí a ohybů pásy nebo rohožemi s povrchovou úpravou hliníkovou fólií a její ekologická likvidace</t>
  </si>
  <si>
    <t>soubor</t>
  </si>
  <si>
    <t>713463211</t>
  </si>
  <si>
    <t>Montáž izolace tepelné potrubí potrubními pouzdry s Al fólií staženými Al páskou 1x D do 50 mm</t>
  </si>
  <si>
    <t>63154005</t>
  </si>
  <si>
    <t>pouzdro izolační potrubní z minerální vlny s Al fólií max. 250/100°C 28/20mm</t>
  </si>
  <si>
    <t>63154533</t>
  </si>
  <si>
    <t>pouzdro izolační potrubní z minerální vlny s Al fólií max. 250/100°C 42/30mm</t>
  </si>
  <si>
    <t>63154532</t>
  </si>
  <si>
    <t>pouzdro izolační potrubní z minerální vlny s Al fólií max. 250/100°C 35/30mm</t>
  </si>
  <si>
    <t>63154014</t>
  </si>
  <si>
    <t>pouzdro izolační potrubní z minerální vlny s Al fólií max. 250/100°C 54/30mm</t>
  </si>
  <si>
    <t>63154001</t>
  </si>
  <si>
    <t>páska samolepící hliníková š 50mm dl 50m</t>
  </si>
  <si>
    <t>998713101</t>
  </si>
  <si>
    <t>Přesun hmot tonážní pro izolace tepelné v objektech v do 6 m</t>
  </si>
  <si>
    <t>732</t>
  </si>
  <si>
    <t>Ústřední vytápění - strojovny</t>
  </si>
  <si>
    <t>732100101R</t>
  </si>
  <si>
    <t>Tlaková a topná zkouška</t>
  </si>
  <si>
    <t>h</t>
  </si>
  <si>
    <t>732100103R</t>
  </si>
  <si>
    <t>Proplach potrubí vodou</t>
  </si>
  <si>
    <t>733</t>
  </si>
  <si>
    <t>Ústřední vytápění - rozvodné potrubí</t>
  </si>
  <si>
    <t>733110803</t>
  </si>
  <si>
    <t>Demontáž potrubí ocelového závitového DN do 15</t>
  </si>
  <si>
    <t>733110806</t>
  </si>
  <si>
    <t>Demontáž potrubí ocelového závitového DN přes 15 do 32</t>
  </si>
  <si>
    <t>733110808</t>
  </si>
  <si>
    <t>Demontáž potrubí ocelového závitového DN přes 32 do 50</t>
  </si>
  <si>
    <t>733110810</t>
  </si>
  <si>
    <t>Demontáž potrubí ocelového závitového DN přes 50 do 80</t>
  </si>
  <si>
    <t>733122223</t>
  </si>
  <si>
    <t>Potrubí z uhlíkové oceli tenkostěnné vně pozink spojované lisováním D 18x1,2 mm</t>
  </si>
  <si>
    <t>733122224</t>
  </si>
  <si>
    <t>Potrubí z uhlíkové oceli tenkostěnné vně pozink spojované lisováním D 22x1,5 mm</t>
  </si>
  <si>
    <t>733122225</t>
  </si>
  <si>
    <t>Potrubí z uhlíkové oceli tenkostěnné vně pozink spojované lisováním D 28x1,5 mm</t>
  </si>
  <si>
    <t>733122227</t>
  </si>
  <si>
    <t>Potrubí z uhlíkové oceli tenkostěnné vně pozink spojované lisováním D 42x1,5 mm</t>
  </si>
  <si>
    <t>733122228</t>
  </si>
  <si>
    <t>Potrubí z uhlíkové oceli tenkostěnné vně pozink spojované lisováním D 54x1,5 mm</t>
  </si>
  <si>
    <t>733123110</t>
  </si>
  <si>
    <t>Příplatek k potrubí ocelovému hladkému za zhotovení přípojky z trubek ocelových hladkých D 22x2,6 mm</t>
  </si>
  <si>
    <t>733140811</t>
  </si>
  <si>
    <t>Odřezání nádoby odvzdušňovací</t>
  </si>
  <si>
    <t>733190217</t>
  </si>
  <si>
    <t>Zkouška těsnosti potrubí ocelové hladké D do 51x2,6</t>
  </si>
  <si>
    <t>733190219</t>
  </si>
  <si>
    <t>Zkouška těsnosti potrubí ocelové hladké D přes 51x2,6 do 60,3x2,9</t>
  </si>
  <si>
    <t>733190801</t>
  </si>
  <si>
    <t>Odřezání objímky dvojité DN do 50</t>
  </si>
  <si>
    <t>733191111</t>
  </si>
  <si>
    <t>Manžeta prostupová pro ocelové potrubí DN do 20</t>
  </si>
  <si>
    <t>733191112</t>
  </si>
  <si>
    <t>Manžeta prostupová pro ocelové potrubí DN přes 20 do 32</t>
  </si>
  <si>
    <t>733191113</t>
  </si>
  <si>
    <t>Manžeta prostupová pro ocelové potrubí DN přes 32 do 50</t>
  </si>
  <si>
    <t>733191816</t>
  </si>
  <si>
    <t>Odřezání držáku potrubí třmenového D do 44,5 bez demontáže podpěr, konzol nebo výložníků</t>
  </si>
  <si>
    <t>733191823</t>
  </si>
  <si>
    <t>Odřezání držáku potrubí třmenového D přes 44,5 do 76 bez demontáže podpěr, konzol nebo výložníků</t>
  </si>
  <si>
    <t>733193810</t>
  </si>
  <si>
    <t>Rozřezání konzoly, podpěry nebo výložníku pro potrubí z L profilu do 50x50x5 mm</t>
  </si>
  <si>
    <t>998733101</t>
  </si>
  <si>
    <t>Přesun hmot tonážní pro rozvody potrubí v objektech v do 6 m</t>
  </si>
  <si>
    <t>734</t>
  </si>
  <si>
    <t>Ústřední vytápění - armatury</t>
  </si>
  <si>
    <t>734100812</t>
  </si>
  <si>
    <t>Demontáž armatury přírubové se dvěma přírubami DN přes 50 do 100</t>
  </si>
  <si>
    <t>734200811</t>
  </si>
  <si>
    <t>Demontáž armatury závitové s jedním závitem přes G 1/2 do G 1/2</t>
  </si>
  <si>
    <t>734200821</t>
  </si>
  <si>
    <t>Demontáž armatury závitové se dvěma závity přes G 1/2 do G 1/2</t>
  </si>
  <si>
    <t>734200822</t>
  </si>
  <si>
    <t>Demontáž armatury závitové se dvěma závity přes G 1/2 do G 1</t>
  </si>
  <si>
    <t>734200823</t>
  </si>
  <si>
    <t>Demontáž armatury závitové se dvěma závity přes G 1 přes G 1 do G 6/4</t>
  </si>
  <si>
    <t>734211113</t>
  </si>
  <si>
    <t>Ventil závitový odvzdušňovací G 3/8 PN 10 do 120°C otopných těles</t>
  </si>
  <si>
    <t>734211127</t>
  </si>
  <si>
    <t>Ventil závitový odvzdušňovací G 1/2 PN 14 do 120°C automatický se zpětnou klapkou otopných těles</t>
  </si>
  <si>
    <t>734220100R</t>
  </si>
  <si>
    <t>Ventil závitový regulační přímý vyvažovací DN15 PN16</t>
  </si>
  <si>
    <t>734221552</t>
  </si>
  <si>
    <t>Ventil závitový termostatický přímý dvouregulační G 1/2 PN 16 do 110°C bez hlavice ovládání</t>
  </si>
  <si>
    <t>734221684</t>
  </si>
  <si>
    <t>Termostatická hlavice kapalinová PN 10 do 110°C pro veřejné prostory</t>
  </si>
  <si>
    <t>734261233</t>
  </si>
  <si>
    <t>Šroubení topenářské přímé G 1/2 PN 16 do 120°C</t>
  </si>
  <si>
    <t>734261234</t>
  </si>
  <si>
    <t>Šroubení topenářské přímé G 3/4 PN 16 do 120°C</t>
  </si>
  <si>
    <t>734261712</t>
  </si>
  <si>
    <t>Šroubení regulační radiátorové přímé G 1/2 bez vypouštění</t>
  </si>
  <si>
    <t>734291123</t>
  </si>
  <si>
    <t>Kohout plnící a vypouštěcí G 1/2 PN 10 do 90°C závitový</t>
  </si>
  <si>
    <t>734292713</t>
  </si>
  <si>
    <t>Kohout kulový přímý G 1/2 PN 42 do 185°C vnitřní závit</t>
  </si>
  <si>
    <t>734491150R</t>
  </si>
  <si>
    <t>Vyvážení otopné soustavy vyvažovacím a měřícím přístrojem (např. TA SCOUPE)</t>
  </si>
  <si>
    <t>734494212</t>
  </si>
  <si>
    <t>Návarek s trubkovým závitem G 3/8</t>
  </si>
  <si>
    <t>998734101</t>
  </si>
  <si>
    <t>Přesun hmot tonážní pro armatury v objektech v do 6 m</t>
  </si>
  <si>
    <t>735</t>
  </si>
  <si>
    <t>Ústřední vytápění - otopná tělesa</t>
  </si>
  <si>
    <t>735000912</t>
  </si>
  <si>
    <t>Vyregulování ventilu nebo kohoutu dvojregulačního s termostatickým ovládáním</t>
  </si>
  <si>
    <t>735111810</t>
  </si>
  <si>
    <t>Demontáž otopného tělesa litinového článkového</t>
  </si>
  <si>
    <t>735151274</t>
  </si>
  <si>
    <t>Otopné těleso panelové jednodeskové 1 přídavná přestupní plocha výška/délka 600/700 mm výkon 701 W</t>
  </si>
  <si>
    <t>735151477</t>
  </si>
  <si>
    <t>Otopné těleso panelové dvoudeskové 1 přídavná přestupní plocha výška/délka 600/1000 mm výkon 1288 W</t>
  </si>
  <si>
    <t>735151482</t>
  </si>
  <si>
    <t>Otopné těleso panelové dvoudeskové 1 přídavná přestupní plocha výška/délka 600/1800 mm výkon 2318 W</t>
  </si>
  <si>
    <t>735151574</t>
  </si>
  <si>
    <t>Otopné těleso panelové dvoudeskové 2 přídavné přestupní plochy výška/délka 600/700 mm výkon 1175 W</t>
  </si>
  <si>
    <t>735151576</t>
  </si>
  <si>
    <t>Otopné těleso panelové dvoudeskové 2 přídavné přestupní plochy výška/délka 600/900 mm výkon 1511 W</t>
  </si>
  <si>
    <t>735151577</t>
  </si>
  <si>
    <t>Otopné těleso panelové dvoudeskové 2 přídavné přestupní plochy výška/délka 600/1000 mm výkon 1679 W</t>
  </si>
  <si>
    <t>735151578</t>
  </si>
  <si>
    <t>Otopné těleso panelové dvoudeskové 2 přídavné přestupní plochy výška/délka 600/1100 mm výkon 1847 W</t>
  </si>
  <si>
    <t>735151579</t>
  </si>
  <si>
    <t>Otopné těleso panelové dvoudeskové 2 přídavné přestupní plochy výška/délka 600/1200 mm výkon 2015 W</t>
  </si>
  <si>
    <t>735151582</t>
  </si>
  <si>
    <t>Otopné těleso panelové dvoudeskové 2 přídavné přestupní plochy výška/délka 600/1800 mm výkon 3022 W</t>
  </si>
  <si>
    <t>735151593</t>
  </si>
  <si>
    <t>Otopné těleso panelové dvoudeskové 2 přídavné přestupní plochy výška/délka 900/600 mm výkon 1388 W</t>
  </si>
  <si>
    <t>735151677</t>
  </si>
  <si>
    <t>Otopné těleso panelové třídeskové 3 přídavné přestupní plochy výška/délka 600/1000 mm výkon 2406 W</t>
  </si>
  <si>
    <t>735151680</t>
  </si>
  <si>
    <t>Otopné těleso panelové třídeskové 3 přídavné přestupní plochy výška/délka 600/1400 mm výkon 3368 W</t>
  </si>
  <si>
    <t>735151682</t>
  </si>
  <si>
    <t>Otopné těleso panelové třídeskové 3 přídavné přestupní plochy výška/délka 600/1800 mm výkon 4331 W</t>
  </si>
  <si>
    <t>735151699</t>
  </si>
  <si>
    <t>Otopné těleso panelové třídeskové 3 přídavné přestupní plochy výška/délka 900/1200 mm výkon 3994 W</t>
  </si>
  <si>
    <t>735164512</t>
  </si>
  <si>
    <t>Montáž otopného tělesa trubkového na stěnu výšky tělesa přes 1500 mm</t>
  </si>
  <si>
    <t>54153074R</t>
  </si>
  <si>
    <t>těleso trubkové přímotopné teplovodní + elektrické 1820x750mm 800W (včetně el.ohřevu)</t>
  </si>
  <si>
    <t>735191910</t>
  </si>
  <si>
    <t>Napuštění vody do otopných těles</t>
  </si>
  <si>
    <t>735211222</t>
  </si>
  <si>
    <t>Registr trubkový žebrový obloukový D 76x3/156 mm dvoupramenný délka 2000 mm</t>
  </si>
  <si>
    <t>735211811</t>
  </si>
  <si>
    <t>Demontáž registru trubkového žebrového 76/156 délka do 3 m jednopramenný</t>
  </si>
  <si>
    <t>735211812</t>
  </si>
  <si>
    <t>Demontáž registru trubkového žebrového 76/156 délka do 3 m dvoupramenný</t>
  </si>
  <si>
    <t>735211813</t>
  </si>
  <si>
    <t>Demontáž registru trubkového žebrového 76/156 délka do 3 m třípramenný</t>
  </si>
  <si>
    <t>735211814</t>
  </si>
  <si>
    <t>Demontáž registru trubkového žebrového 76/156 délka do 3 m čtyřpramenný</t>
  </si>
  <si>
    <t>735211830</t>
  </si>
  <si>
    <t>Rozřezání demontovaného registru žebrového pramen D 76/3/156 mm</t>
  </si>
  <si>
    <t>735218160</t>
  </si>
  <si>
    <t>Zkouška těsnosti registru trubkového žebrového vodou pramenů D 76/156 mm</t>
  </si>
  <si>
    <t>735291800</t>
  </si>
  <si>
    <t>Demontáž konzoly nebo držáku otopných těles, registrů nebo konvektorů do odpadu</t>
  </si>
  <si>
    <t>735291911</t>
  </si>
  <si>
    <t>Zpětná montáž registru žebrového D 76/3/156 mm dl do 3 m 1 pramen</t>
  </si>
  <si>
    <t>735291911R</t>
  </si>
  <si>
    <t>Repase oc.žebrového registru Ø 76/3/156 (mechanické očištění, odrezivění, výměna OV)</t>
  </si>
  <si>
    <t>735291912</t>
  </si>
  <si>
    <t>Zpětná montáž registru žebrového D 76/3/156 mm dl do 3 m 2 prameny</t>
  </si>
  <si>
    <t>735291913</t>
  </si>
  <si>
    <t>Zpětná montáž registru žebrového D 76/3/156 mm dl do 3 m 3 prameny</t>
  </si>
  <si>
    <t>735291914</t>
  </si>
  <si>
    <t>Zpětná montáž registru žebrového D 76/3/156 mm dl do 3 m 4 prameny</t>
  </si>
  <si>
    <t>735494811</t>
  </si>
  <si>
    <t>Vypuštění vody z otopných těles</t>
  </si>
  <si>
    <t>998735101</t>
  </si>
  <si>
    <t>Přesun hmot tonážní pro otopná tělesa v objektech v do 6 m</t>
  </si>
  <si>
    <t>767995111</t>
  </si>
  <si>
    <t>Montáž atypických zámečnických konstrukcí hmotnosti přes 3 do 5 kg</t>
  </si>
  <si>
    <t>kg</t>
  </si>
  <si>
    <t>42391659R</t>
  </si>
  <si>
    <t>Systém uložení potrubí (třemen, objímka, závěsná tyč, kluzná podpěra, atd.)</t>
  </si>
  <si>
    <t>31197003</t>
  </si>
  <si>
    <t>tyč závitová Pz 4.6 M10</t>
  </si>
  <si>
    <t>767995112</t>
  </si>
  <si>
    <t>Montáž atypických zámečnických konstrukcí hmotnosti přes 5 do 10 kg</t>
  </si>
  <si>
    <t>13010408</t>
  </si>
  <si>
    <t>úhelník ocelový rovnostranný jakost S235JR (11 375) 35x35x3mm</t>
  </si>
  <si>
    <t>998767101</t>
  </si>
  <si>
    <t>Přesun hmot tonážní pro zámečnické konstrukce v objektech v do 6 m</t>
  </si>
  <si>
    <t>783301311</t>
  </si>
  <si>
    <t>Odmaštění zámečnických konstrukcí vodou ředitelným odmašťovačem</t>
  </si>
  <si>
    <t>783301401</t>
  </si>
  <si>
    <t>Ometení zámečnických konstrukcí</t>
  </si>
  <si>
    <t>783314203</t>
  </si>
  <si>
    <t>Základní antikorozní jednonásobný syntetický samozákladující nátěr zámečnických konstrukcí</t>
  </si>
  <si>
    <t>783601301</t>
  </si>
  <si>
    <t>Odrezivění žebrových trub před provedením nátěru</t>
  </si>
  <si>
    <t>783601305</t>
  </si>
  <si>
    <t>Odmaštění žebrových trub vodou ředitelným odmašťovačem před provedením nátěru</t>
  </si>
  <si>
    <t>783601401</t>
  </si>
  <si>
    <t>Ometení žebrových trub před provedením nátěru</t>
  </si>
  <si>
    <t>783614101</t>
  </si>
  <si>
    <t>Základní jednonásobný syntetický nátěr žebrových trub</t>
  </si>
  <si>
    <t>783617107</t>
  </si>
  <si>
    <t>Krycí dvojnásobný syntetický nátěr žebrových trub</t>
  </si>
  <si>
    <t>HZS</t>
  </si>
  <si>
    <t>Hodinové zúčtovací sazby</t>
  </si>
  <si>
    <t>HZS4212</t>
  </si>
  <si>
    <t>Hodinová zúčtovací sazba revizní technik specialista</t>
  </si>
  <si>
    <t>262144</t>
  </si>
  <si>
    <t>VRN1</t>
  </si>
  <si>
    <t>Průzkumné, geodetické a projektové práce</t>
  </si>
  <si>
    <t>013244000</t>
  </si>
  <si>
    <t>Dokumentace pro provádění stavby</t>
  </si>
  <si>
    <t>Kč</t>
  </si>
  <si>
    <t>013254000</t>
  </si>
  <si>
    <t>Dokumentace skutečného provedení stavby</t>
  </si>
  <si>
    <t>VRN4</t>
  </si>
  <si>
    <t>Inženýrská činnost</t>
  </si>
  <si>
    <t>045303000</t>
  </si>
  <si>
    <t>Koordinační činnost</t>
  </si>
  <si>
    <t>022 - Dílny - vzduchotechnika</t>
  </si>
  <si>
    <t xml:space="preserve">    6 - Úpravy povrchů, podlahy a osazování výplní</t>
  </si>
  <si>
    <t xml:space="preserve">    751 - Vzduchotechnika</t>
  </si>
  <si>
    <t>Úpravy povrchů, podlahy a osazování výplní</t>
  </si>
  <si>
    <t>611491130R</t>
  </si>
  <si>
    <t>Stavební práce pomocné (zazdění otvorů, průrazy, oprava podlah, apod.)</t>
  </si>
  <si>
    <t>977151126</t>
  </si>
  <si>
    <t>Jádrové vrty diamantovými korunkami do stavebních materiálů D přes 200 do 225 mm</t>
  </si>
  <si>
    <t>713311211</t>
  </si>
  <si>
    <t>Montáž izolace tepelné těles plocha rovná 1x pásy s Al fólií</t>
  </si>
  <si>
    <t>27127203</t>
  </si>
  <si>
    <t>izolace plošná kaučuková samolepící tl 19mm</t>
  </si>
  <si>
    <t>713463132</t>
  </si>
  <si>
    <t>Montáž izolace tepelné potrubí potrubními pouzdry bez úpravy slepenými 1x tl izolace přes 25 do 50 mm</t>
  </si>
  <si>
    <t>732227821R</t>
  </si>
  <si>
    <t>Demontáž stávající technologie VZT a její ekologická likvidace</t>
  </si>
  <si>
    <t>751</t>
  </si>
  <si>
    <t>Vzduchotechnika</t>
  </si>
  <si>
    <t>751111812</t>
  </si>
  <si>
    <t>Demontáž ventilátoru axiálního nízkotlakého kruhové potrubí D přes 200 do 400 mm</t>
  </si>
  <si>
    <t>751311203</t>
  </si>
  <si>
    <t>Montáž vyústi velkoplošné výšky do 1,5 m stěnové do kruhového potrubí D přes 300 do 400 mm</t>
  </si>
  <si>
    <t>429731200R.1</t>
  </si>
  <si>
    <t>Ventil přeslechový průměr 160mm, stěnový průchod pro přenos vzduchu s hlukově izolovanými čelními kryty</t>
  </si>
  <si>
    <t>751344113</t>
  </si>
  <si>
    <t>Montáž tlumiče hluku pro kruhové potrubí D přes 200 do 300 mm</t>
  </si>
  <si>
    <t>42976208</t>
  </si>
  <si>
    <t>tlumič hluku kruhový Pz, D 250mm, l=500mm</t>
  </si>
  <si>
    <t>42976206</t>
  </si>
  <si>
    <t>tlumič hluku kruhový Pz, D 200mm, l=500mm</t>
  </si>
  <si>
    <t>751398041</t>
  </si>
  <si>
    <t>Montáž protidešťové žaluzie nebo žaluziové klapky na kruhové potrubí D do 300 mm</t>
  </si>
  <si>
    <t>42972917</t>
  </si>
  <si>
    <t>žaluzie protidešťová s pevnými lamelami, pozink, pro potrubí 315x315mm</t>
  </si>
  <si>
    <t>42972919</t>
  </si>
  <si>
    <t>žaluzie protidešťová s pevnými lamelami, pozink, pro potrubí 400x400mm</t>
  </si>
  <si>
    <t>751398053</t>
  </si>
  <si>
    <t>Montáž protidešťové žaluzie nebo žaluziové klapky na čtyřhranné potrubí přes 0,300 do 0,450 m2</t>
  </si>
  <si>
    <t>42972964R</t>
  </si>
  <si>
    <t>žaluzie protidešťová s pevnými lamelami, pozink, stěnová 500x900mm</t>
  </si>
  <si>
    <t>751510042</t>
  </si>
  <si>
    <t>Vzduchotechnické potrubí z pozinkovaného plechu kruhové spirálně vinutá trouba bez příruby D přes 100 do 200 mm</t>
  </si>
  <si>
    <t>751510043</t>
  </si>
  <si>
    <t>Vzduchotechnické potrubí z pozinkovaného plechu kruhové spirálně vinutá trouba bez příruby D přes 200 do 300 mm</t>
  </si>
  <si>
    <t>751510862</t>
  </si>
  <si>
    <t>Demontáž vzduchotechnického potrubí plechového čtyřhranného s přírubou do suti průřezu přes 0,13 do 0,50 m2</t>
  </si>
  <si>
    <t>751510871</t>
  </si>
  <si>
    <t>Demontáž vzduchotechnického potrubí plechového kruhového bez příruby spirálně vinutého do suti D přes 200 do 400 mm</t>
  </si>
  <si>
    <t>751513848</t>
  </si>
  <si>
    <t>Demontáž protidešťové stříšky nebo výfukové hlavice z plechového potrubí čtyřhranné s přírubou nebo bez příruby průřezu přes 0,035 do 0,280 m2</t>
  </si>
  <si>
    <t>751525062R</t>
  </si>
  <si>
    <t>Mtž potrubí textilní kruh D přes 100 mm do 200 mm</t>
  </si>
  <si>
    <t>429810350R</t>
  </si>
  <si>
    <t>textilní kruhové potrubí D 200 mm, včetně uložení (barevné provedení - světle šedé barvy RAL7035), viz samostatná specifikace (TZ)</t>
  </si>
  <si>
    <t>751525063R</t>
  </si>
  <si>
    <t>Mtž potrubí textilní kruh D přes 200 mm do 300 mm</t>
  </si>
  <si>
    <t>429810351R</t>
  </si>
  <si>
    <t>textilní kruhové potrubí D 250 mm, včetně uložení (barevné provedení - světle šedé barvy RAL7035), viz samostatná specifikace (TZ)</t>
  </si>
  <si>
    <t>751611110</t>
  </si>
  <si>
    <t>Montáž centrální vzduchotechnické jednotky s rekuperací tepla nástěnné s výměnou vzduchu do 300 m3/h</t>
  </si>
  <si>
    <t>429176484R</t>
  </si>
  <si>
    <t>Vzduchotechnická rekuperační jednotka o průtoku 250m3/h - podokenní, účinnost rekuperace min. 78%, IP44, tl. ztráta do 450Pa, ventilátory ErP, 0-10V, filtry F5, by-pas, klapky 0-10V, teplovodní výměník, viz.TZ</t>
  </si>
  <si>
    <t>751611111</t>
  </si>
  <si>
    <t>Montáž centrální vzduchotechnické jednotky s rekuperací tepla nástěnné s výměnou vzduchu přes 300 do 500 m3/h</t>
  </si>
  <si>
    <t>429176485R</t>
  </si>
  <si>
    <t>Vzduchotechnická rekuperační jednotka o průtoku 400m3/h - podokenní, účinnost rekuperace min. 78%, IP44, tl. ztráta do 450Pa, ventilátory ErP, 0-10V, filtry F5, by-pas, klapky 0-10V, teplovodní výměník, viz.TZ</t>
  </si>
  <si>
    <t>751611112</t>
  </si>
  <si>
    <t>Montáž centrální vzduchotechnické jednotky s rekuperací tepla nástěnné s výměnou vzduchu přes 500 m3/h</t>
  </si>
  <si>
    <t>429176486R</t>
  </si>
  <si>
    <t>Vzduchotechnická rekuperační jednotka o průtoku 600m3/h - podokenní, účinnost rekuperace min. 78%, IP44, tl. ztráta do 450Pa, ventilátory ErP, 0-10V, filtry F5, by-pas, klapky 0-10V, teplovodní výměník, viz.TZ</t>
  </si>
  <si>
    <t>751611113</t>
  </si>
  <si>
    <t>Montáž centrální vzduchotechnické jednotky s rekuperací tepla stojaté s výměnou vzduchu do 300 m3/h</t>
  </si>
  <si>
    <t>429176480R</t>
  </si>
  <si>
    <t>Vzduchotechnická rekuperační jednotka o průtoku 400m3/h - stacionární, účinnost rekuperace min. 78%, IP44, tl. ztráta do 450Pa, ventilátory ErP, 0-10V, filtry F5, by-pas, klapky 0-10V, teplovodní výměník, viz.TZ</t>
  </si>
  <si>
    <t>751691111</t>
  </si>
  <si>
    <t>Zaregulování systému vzduchotechnického zařízení - 1 koncový (distribuční) prvek</t>
  </si>
  <si>
    <t>998751101</t>
  </si>
  <si>
    <t>Přesun hmot tonážní pro vzduchotechniku v objektech v do 12 m</t>
  </si>
  <si>
    <t>766699611</t>
  </si>
  <si>
    <t>Montáž krytů topného tělesa dřevěných povrchově upravených</t>
  </si>
  <si>
    <t>60722271</t>
  </si>
  <si>
    <t>deska dřevotřísková laminovaná dřevěný dekor 2070x2800mm tl 22mm</t>
  </si>
  <si>
    <t>998766101</t>
  </si>
  <si>
    <t>Přesun hmot tonážní pro kce truhlářské v objektech v do 6 m</t>
  </si>
  <si>
    <t>42390174</t>
  </si>
  <si>
    <t>objímka s gumou Pz M8/M10 D 200mm</t>
  </si>
  <si>
    <t>42390175</t>
  </si>
  <si>
    <t>objímka s gumou Pz M8/M10 D 250mm</t>
  </si>
  <si>
    <t>423920451R</t>
  </si>
  <si>
    <t>Systém uložení potrubí (třmen, objímka, závěsná tyč, kluzná podpěra, atd.)</t>
  </si>
  <si>
    <t>13814201</t>
  </si>
  <si>
    <t>plech hladký Pz jakost EN 10143 tl 1,5mm tabule</t>
  </si>
  <si>
    <t>13010402</t>
  </si>
  <si>
    <t>úhelník ocelový rovnostranný jakost S235JR (11 375) 25x25x3mm</t>
  </si>
  <si>
    <t>426160381R</t>
  </si>
  <si>
    <t>drobné příslušenství (spojovací materiál, panty,apod.)</t>
  </si>
  <si>
    <t>783401311</t>
  </si>
  <si>
    <t>Odmaštění klempířských konstrukcí vodou ředitelným odmašťovačem před provedením nátěru</t>
  </si>
  <si>
    <t>783417103</t>
  </si>
  <si>
    <t>Krycí jednonásobný syntetický samozákladující nátěr klempířských konstrukcí</t>
  </si>
  <si>
    <t>HZS2491</t>
  </si>
  <si>
    <t>Hodinová zúčtovací sazba dělník zednických výpomocí</t>
  </si>
  <si>
    <t>011434000</t>
  </si>
  <si>
    <t>Měření (monitoring) hlukové hladiny</t>
  </si>
  <si>
    <t>023 - Dílny - M+R</t>
  </si>
  <si>
    <t>742 - Elektro a M+R pro VZT</t>
  </si>
  <si>
    <t>742-01 - Komponenty</t>
  </si>
  <si>
    <t xml:space="preserve">    741 - Elektroinstalace - silnoproud</t>
  </si>
  <si>
    <t>742</t>
  </si>
  <si>
    <t>Elektro a M+R pro VZT</t>
  </si>
  <si>
    <t>742121001</t>
  </si>
  <si>
    <t>Montáž kabelů sdělovacích pro vnitřní rozvody do 15 žil</t>
  </si>
  <si>
    <t>34121262</t>
  </si>
  <si>
    <t>kabel datový jádro Cu plné plášť PVC (U/UTP) kategorie 5e</t>
  </si>
  <si>
    <t>34121231</t>
  </si>
  <si>
    <t>kabel sdělovací stíněný laminovanou Al fólií s příložným Cu drátem jádro Cu plné izolace PVC plášť PVC 300V (J-Y(St)Y…Lg) 1x2x0,8mm2</t>
  </si>
  <si>
    <t>34121582</t>
  </si>
  <si>
    <t>kabel ovládací průmyslový stíněný laminovanou Al fólií s příložným Cu drátem jádro Cu plné izolace PVC plášť PVC 250V (JQTQ) 4x0,80mm2</t>
  </si>
  <si>
    <t>742-01</t>
  </si>
  <si>
    <t>Komponenty</t>
  </si>
  <si>
    <t>74299091R</t>
  </si>
  <si>
    <t>Integrace nových technologií do stávajícího dispečerského pracoviště "U KAPLIČKY" (periférie, SW, vizualizace, zprovoznění)</t>
  </si>
  <si>
    <t>74299093R</t>
  </si>
  <si>
    <t>Připojení VZT jednotek na nadřazené CD (na datovou síť školy, včetně konfigurace)</t>
  </si>
  <si>
    <t>Připojení VZT jednotek na nadřazené CD, vizualizace, zprovoznění</t>
  </si>
  <si>
    <t>74299095R</t>
  </si>
  <si>
    <t>Práce montážní - dopojení jednotlivých komponentů, kabelové trasy</t>
  </si>
  <si>
    <t>74299096R</t>
  </si>
  <si>
    <t>Napojení na stávající elektrorozvaděče</t>
  </si>
  <si>
    <t>74299097R</t>
  </si>
  <si>
    <t>Prostupy zdivem vrtáním do 25 mm</t>
  </si>
  <si>
    <t>74299098R</t>
  </si>
  <si>
    <t>Utěsnění prostupů zdivem protipožárním tmelem, včetně štítku</t>
  </si>
  <si>
    <t>74299101R</t>
  </si>
  <si>
    <t>Rozvaděč s regulátorem včetně zdroje (pro VZT jednotky)</t>
  </si>
  <si>
    <t>741</t>
  </si>
  <si>
    <t>Elektroinstalace - silnoproud</t>
  </si>
  <si>
    <t>741110501</t>
  </si>
  <si>
    <t>Montáž lišta a kanálek protahovací šířky do 60 mm</t>
  </si>
  <si>
    <t>34571007</t>
  </si>
  <si>
    <t>lišta elektroinstalační hranatá PVC 40x20mm</t>
  </si>
  <si>
    <t>741122211</t>
  </si>
  <si>
    <t>Montáž kabel Cu plný kulatý žíla 3x1,5 až 6 mm2 uložený volně (např. CYKY)</t>
  </si>
  <si>
    <t>34111030</t>
  </si>
  <si>
    <t>kabel instalační jádro Cu plné izolace PVC plášť PVC 450/750V (CYKY) 3x1,5mm2</t>
  </si>
  <si>
    <t>741320101</t>
  </si>
  <si>
    <t>Montáž jističů jednopólových nn do 25 A bez krytu se zapojením vodičů</t>
  </si>
  <si>
    <t>35822114</t>
  </si>
  <si>
    <t>jistič 1-pólový 6 A vypínací charakteristika C vypínací schopnost 10 kA</t>
  </si>
  <si>
    <t>741810003.1</t>
  </si>
  <si>
    <t>Zkoušky a prohlídky elektrických rozvodů a zařízení celková prohlídka a vyhotovení revizní zprávy pro objem montážních prací přes 500 do 1000 tis. Kč</t>
  </si>
  <si>
    <t>741810011</t>
  </si>
  <si>
    <t>Příplatek k celkové prohlídce za každých dalších 500 000,- Kč</t>
  </si>
  <si>
    <t>751614125</t>
  </si>
  <si>
    <t>Montáž čidla kombinovaného</t>
  </si>
  <si>
    <t>40461012R</t>
  </si>
  <si>
    <t xml:space="preserve">čidlo prostorové kombinované  (CO2, teplota, vlhkost, VOC)</t>
  </si>
  <si>
    <t>40461058R</t>
  </si>
  <si>
    <t>čidlo pohybové a osvětlení</t>
  </si>
  <si>
    <t>024 - Dílny, plynová kotelna - vytápění</t>
  </si>
  <si>
    <t xml:space="preserve">    723 - Zdravotechnika - vnitřní plynovod</t>
  </si>
  <si>
    <t xml:space="preserve">    731 - Ústřední vytápění - kotelny</t>
  </si>
  <si>
    <t>M - Práce a dodávky M</t>
  </si>
  <si>
    <t xml:space="preserve">    23-M - Montáže potrubí</t>
  </si>
  <si>
    <t>63154531</t>
  </si>
  <si>
    <t>pouzdro izolační potrubní z minerální vlny s Al fólií max. 250/100°C 28/30mm</t>
  </si>
  <si>
    <t>63154530</t>
  </si>
  <si>
    <t>pouzdro izolační potrubní z minerální vlny s Al fólií max. 250/100°C 22/30mm</t>
  </si>
  <si>
    <t>63154603</t>
  </si>
  <si>
    <t>pouzdro izolační potrubní z minerální vlny s Al fólií max. 250/100°C 42/50mm</t>
  </si>
  <si>
    <t>63154022</t>
  </si>
  <si>
    <t>pouzdro izolační potrubní z minerální vlny s Al fólií max. 250/100°C 54/50mm</t>
  </si>
  <si>
    <t>721226522R</t>
  </si>
  <si>
    <t>Vodní zápachová uzávěrka pro odvod kondenzátu a odpadu DN 32</t>
  </si>
  <si>
    <t>722175002</t>
  </si>
  <si>
    <t>Potrubí vodovodní plastové PP-RCT svar polyfúze D 20x2,8 mm</t>
  </si>
  <si>
    <t>722175004</t>
  </si>
  <si>
    <t>Potrubí vodovodní plastové PP-RCT svar polyfúze D 32x4,4 mm</t>
  </si>
  <si>
    <t>722181221</t>
  </si>
  <si>
    <t>Ochrana vodovodního potrubí přilepenými termoizolačními trubicemi z PE tl přes 6 do 9 mm DN do 22 mm</t>
  </si>
  <si>
    <t>722182011</t>
  </si>
  <si>
    <t>Podpůrný žlab pro potrubí D 20</t>
  </si>
  <si>
    <t>722190901</t>
  </si>
  <si>
    <t>Uzavření nebo otevření vodovodního potrubí při opravách</t>
  </si>
  <si>
    <t>722224152</t>
  </si>
  <si>
    <t>Kulový kohout zahradní s vnějším závitem a páčkou PN 15, T 120°C G 1/2" - 3/4"</t>
  </si>
  <si>
    <t>722232043</t>
  </si>
  <si>
    <t>Kohout kulový přímý G 1/2" PN 42 do 185°C vnitřní závit</t>
  </si>
  <si>
    <t>722290226</t>
  </si>
  <si>
    <t>Zkouška těsnosti vodovodního potrubí závitového DN do 50</t>
  </si>
  <si>
    <t>722290234</t>
  </si>
  <si>
    <t>Proplach a dezinfekce vodovodního potrubí DN do 80</t>
  </si>
  <si>
    <t>998722101</t>
  </si>
  <si>
    <t>Přesun hmot tonážní pro vnitřní vodovod v objektech v do 6 m</t>
  </si>
  <si>
    <t>723</t>
  </si>
  <si>
    <t>Zdravotechnika - vnitřní plynovod</t>
  </si>
  <si>
    <t>723111202</t>
  </si>
  <si>
    <t>Potrubí ocelové závitové černé bezešvé svařované běžné DN 15</t>
  </si>
  <si>
    <t>723111205</t>
  </si>
  <si>
    <t>Potrubí ocelové závitové černé bezešvé svařované běžné DN 32</t>
  </si>
  <si>
    <t>723111207R</t>
  </si>
  <si>
    <t>Potrubí z ocelových trubek závitových černých spojovaných svařováním, bezešvých běžných DN 50</t>
  </si>
  <si>
    <t>723111210R</t>
  </si>
  <si>
    <t>Tlaková zkouška potrubí</t>
  </si>
  <si>
    <t>723190205</t>
  </si>
  <si>
    <t>Přípojka plynovodní ocelová závitová černá bezešvá spojovaná na závit běžná DN 32</t>
  </si>
  <si>
    <t>723190901</t>
  </si>
  <si>
    <t>Uzavření,otevření plynovodního potrubí při opravě</t>
  </si>
  <si>
    <t>723190907</t>
  </si>
  <si>
    <t>Odvzdušnění nebo napuštění plynovodního potrubí</t>
  </si>
  <si>
    <t>723221302</t>
  </si>
  <si>
    <t>Ventil vzorkovací rohový G 1/2" PN 5 s vnějším závitem</t>
  </si>
  <si>
    <t>723229102</t>
  </si>
  <si>
    <t>Montáž armatur plynovodních s jedním závitem G 1/2" ostatní typ</t>
  </si>
  <si>
    <t>31942685</t>
  </si>
  <si>
    <t>zátka mosaz 1/2"</t>
  </si>
  <si>
    <t>723231165</t>
  </si>
  <si>
    <t>Kohout kulový přímý G 1 1/4" PN 42 do 185°C plnoprůtokový vnitřní závit těžká řada</t>
  </si>
  <si>
    <t>723233115</t>
  </si>
  <si>
    <t>Ventil solenoidový G 2" včetně cívky a konektoru s diodou</t>
  </si>
  <si>
    <t>723234902</t>
  </si>
  <si>
    <t>Výměna membrány s přetěsněním víka regulátoru tlaku středotlakého</t>
  </si>
  <si>
    <t>723239502R</t>
  </si>
  <si>
    <t>DMTZ stáv.potrubí včetně likvidace</t>
  </si>
  <si>
    <t>998723101</t>
  </si>
  <si>
    <t>Přesun hmot tonážní pro vnitřní plynovod v objektech v do 6 m</t>
  </si>
  <si>
    <t>731</t>
  </si>
  <si>
    <t>Ústřední vytápění - kotelny</t>
  </si>
  <si>
    <t>731244116R</t>
  </si>
  <si>
    <t>Neutralizační box pro kondenzační kotle do 100 kW (D+M)</t>
  </si>
  <si>
    <t>731244495R</t>
  </si>
  <si>
    <t>Montáž kotle ocelového závěsného na plyn kondenzačního o výkonu do přes 45 do 90 kW</t>
  </si>
  <si>
    <t>484176931R</t>
  </si>
  <si>
    <t>kotel plynový kondenzační sólo jednookruhový 12 - 61 kW, včetně příslušenství</t>
  </si>
  <si>
    <t>484176932R</t>
  </si>
  <si>
    <t>úpravna vody pro plynové kotle (v souladu s požadavky na kvalitu dle dodavatele technologie kondenzačních kotlů)</t>
  </si>
  <si>
    <t>731341140</t>
  </si>
  <si>
    <t>Hadice napouštěcí pryžové D 20/28</t>
  </si>
  <si>
    <t>731810322</t>
  </si>
  <si>
    <t>Nucený odtah spalin soustředným potrubím pro kondenzační kotel svislý 80/125 mm přes plochou střechu</t>
  </si>
  <si>
    <t>731810323R</t>
  </si>
  <si>
    <t>Nucený odtah spalin soustředným potrubím pro kondenzační kotel svislý 80/125 mm sada pro kaskádu (délka 8m)</t>
  </si>
  <si>
    <t>731810441</t>
  </si>
  <si>
    <t>Prodloužení odděleného potrubí pro kondenzační kotel průměru 80 mm</t>
  </si>
  <si>
    <t>731810470R</t>
  </si>
  <si>
    <t>Demontáž nuceného odtahu spalin od plynových závěsných/stacionárních kotlů do pr.250mm</t>
  </si>
  <si>
    <t>998731101</t>
  </si>
  <si>
    <t>Přesun hmot tonážní pro kotelny v objektech v do 6 m</t>
  </si>
  <si>
    <t>732100106R</t>
  </si>
  <si>
    <t>Uvedení kompaktní předávací stanice a PK do provozu</t>
  </si>
  <si>
    <t>732100107R</t>
  </si>
  <si>
    <t>Zaškolení obsluhy kompaktní předávací stanice</t>
  </si>
  <si>
    <t>732199100</t>
  </si>
  <si>
    <t>Montáž orientačních štítků</t>
  </si>
  <si>
    <t>358225911R</t>
  </si>
  <si>
    <t>Štítek popisovací pro technologii PS a kotelen</t>
  </si>
  <si>
    <t>Demontáž stávající technologie PK a její ekologická likvidace</t>
  </si>
  <si>
    <t>732229660R</t>
  </si>
  <si>
    <t>Montáž kompaktních předávacích stanic - modul pro PK</t>
  </si>
  <si>
    <t>484877425R</t>
  </si>
  <si>
    <t>Kompaktní předávací stanice tepla - VZV ÚT 118 kW (modul pro PK, včetně příslušenství, EN, HVDT, dopouštění, viz soupiska komponentů)</t>
  </si>
  <si>
    <t>484877428R</t>
  </si>
  <si>
    <t>Kompaktní předávací stanice tepla (kotlový modul) - řídící systmém pro KPS a PK</t>
  </si>
  <si>
    <t>998732101</t>
  </si>
  <si>
    <t>Přesun hmot tonážní pro strojovny v objektech v do 6 m</t>
  </si>
  <si>
    <t>733123112</t>
  </si>
  <si>
    <t>Příplatek k potrubí ocelovému hladkému za zhotovení přípojky z trubek ocelových hladkých D 28x2,6 mm</t>
  </si>
  <si>
    <t>723221304R</t>
  </si>
  <si>
    <t>Tlakoměr plynový pr.160mm 0-6kPa včetně příslušenství</t>
  </si>
  <si>
    <t>734261235</t>
  </si>
  <si>
    <t>Šroubení topenářské přímé G 1 PN 16 do 120°C</t>
  </si>
  <si>
    <t>783601713</t>
  </si>
  <si>
    <t>Odmaštění vodou ředitelným odmašťovačem potrubí DN do 50 mm</t>
  </si>
  <si>
    <t>783601731</t>
  </si>
  <si>
    <t>Odmaštění vodou ředitelným odmašťovačem potrubí přes DN 50 do DN 100 mm</t>
  </si>
  <si>
    <t>783617613</t>
  </si>
  <si>
    <t>Krycí dvojnásobný syntetický samozákladující nátěr potrubí DN do 50 mm</t>
  </si>
  <si>
    <t>783617623</t>
  </si>
  <si>
    <t>Krycí jednonásobný syntetický samozákladující nátěr potrubí přes DN 50 do DN 100 mm</t>
  </si>
  <si>
    <t>Práce a dodávky M</t>
  </si>
  <si>
    <t>23-M</t>
  </si>
  <si>
    <t>Montáže potrubí</t>
  </si>
  <si>
    <t>230260014</t>
  </si>
  <si>
    <t>Funkční odzkoušení teplovodního systému s kotlem</t>
  </si>
  <si>
    <t>013254000.1</t>
  </si>
  <si>
    <t>025 - Dílny, plynová kotelna - M+R</t>
  </si>
  <si>
    <t>742 - Elektro a M+R</t>
  </si>
  <si>
    <t xml:space="preserve">    744 - Elektromontáže - rozvody vodičů měděných</t>
  </si>
  <si>
    <t xml:space="preserve">    749 - Elektromontáže - ostatní práce a konstrukce</t>
  </si>
  <si>
    <t>23170004</t>
  </si>
  <si>
    <t>pěna montážní PUR protipožární jednosložková teplotní odolnost -40°C až +90°C</t>
  </si>
  <si>
    <t>litr</t>
  </si>
  <si>
    <t>977151111</t>
  </si>
  <si>
    <t>Jádrové vrty diamantovými korunkami do stavebních materiálů D do 35 mm</t>
  </si>
  <si>
    <t>Elektro a M+R</t>
  </si>
  <si>
    <t>742111199R</t>
  </si>
  <si>
    <t>Drátěný kabelový žlab 150x10mm - montáž</t>
  </si>
  <si>
    <t>34575600</t>
  </si>
  <si>
    <t>žlab kabelový drátěný galvanicky zinkovaný 150/100mm</t>
  </si>
  <si>
    <t>74299111R</t>
  </si>
  <si>
    <t>Datový kabel UTP</t>
  </si>
  <si>
    <t>742260001</t>
  </si>
  <si>
    <t>Montáž ústředny detekce hořlavých plynů a par</t>
  </si>
  <si>
    <t>59081431R</t>
  </si>
  <si>
    <t>Napájení pro detekci CH4 typ NZ34</t>
  </si>
  <si>
    <t>59081432R</t>
  </si>
  <si>
    <t xml:space="preserve">Čidlo metanu CH4  typ GI30K</t>
  </si>
  <si>
    <t>Připojení M+R PK na nadřazené dispečerské pracoviště, vizualizace, zprovoznění</t>
  </si>
  <si>
    <t>34571004</t>
  </si>
  <si>
    <t>lišta elektroinstalační hranatá PVC 20x20mm</t>
  </si>
  <si>
    <t>17,3913043478261*1,15 "Přepočtené koeficientem množství</t>
  </si>
  <si>
    <t>741120541</t>
  </si>
  <si>
    <t>Montáž kabelů flexibilních Cu těžkých do 2,5 mm2 do 7 žil uložených volně (např. CGTG)</t>
  </si>
  <si>
    <t>ADI.0036157.URS</t>
  </si>
  <si>
    <t>J-Y(st)Y 2x2x0.8 červený požární kabel, balení 250m</t>
  </si>
  <si>
    <t>8,69565217391304*1,15 "Přepočtené koeficientem množství</t>
  </si>
  <si>
    <t>1169149</t>
  </si>
  <si>
    <t>KABEL LIYCY 4X0,5</t>
  </si>
  <si>
    <t>1228224</t>
  </si>
  <si>
    <t>KABEL YY-JB 3X1,5</t>
  </si>
  <si>
    <t>34111213R</t>
  </si>
  <si>
    <t>vodič silový jádro Cu izolace PVC plášť PVC 0,6/1kV (1-YY) 1x500mm2</t>
  </si>
  <si>
    <t>1699228</t>
  </si>
  <si>
    <t>KABEL YY-OB 3X0,5</t>
  </si>
  <si>
    <t>1338838</t>
  </si>
  <si>
    <t>KABEL LIYCY-OZ 2X0,5</t>
  </si>
  <si>
    <t>1690949</t>
  </si>
  <si>
    <t>KABEL YY-OB 4x0,5</t>
  </si>
  <si>
    <t>741120831</t>
  </si>
  <si>
    <t>Demontáž vodič Cu izolovaný plný a laněný s PVC pláštěm žíla 1,5-70 mm2 volně</t>
  </si>
  <si>
    <t>741120851</t>
  </si>
  <si>
    <t>Demontáž vodič Cu izolovaný drátovací plný žíla 0,35-16 mm2 v rozváděči</t>
  </si>
  <si>
    <t>741122221</t>
  </si>
  <si>
    <t>Montáž kabel Cu plný kulatý žíla 4x6 mm2 uložený volně (např. CYKY)</t>
  </si>
  <si>
    <t>PKB.711888</t>
  </si>
  <si>
    <t>CYKY-J 3x4</t>
  </si>
  <si>
    <t>km</t>
  </si>
  <si>
    <t>PKB.711035</t>
  </si>
  <si>
    <t>CYKY-J 5x4</t>
  </si>
  <si>
    <t>741210004</t>
  </si>
  <si>
    <t>Montáž rozvodnice oceloplechová nebo plastová běžná do 150 kg</t>
  </si>
  <si>
    <t>35711045R</t>
  </si>
  <si>
    <t xml:space="preserve">Rozvaděč  pro PK a KPS (součást dodávky KPS)</t>
  </si>
  <si>
    <t>741211863</t>
  </si>
  <si>
    <t>Demontáž rozvodnic kovových volně stojících s krytím přes IPx4 plochou přes 1 m2</t>
  </si>
  <si>
    <t>741313805</t>
  </si>
  <si>
    <t>Demontáž spínačů nástěnných normálních do 10 A bezšroubových se zachováním funkčnosti přes 2 do 4 svorek</t>
  </si>
  <si>
    <t>741315833</t>
  </si>
  <si>
    <t>Demontáž zásuvek domovních venkovních do 16A zapuštěných bezšroubových bez zachování funkčnosti 2P+PE</t>
  </si>
  <si>
    <t>741810002</t>
  </si>
  <si>
    <t>Celková prohlídka elektrického rozvodu a zařízení přes 100 000 do 500 000,- Kč</t>
  </si>
  <si>
    <t>741854931</t>
  </si>
  <si>
    <t>Zjištění směru vedení v existujících plášťových krabicích do 100x100 mm nebo AGY</t>
  </si>
  <si>
    <t>744</t>
  </si>
  <si>
    <t>Elektromontáže - rozvody vodičů měděných</t>
  </si>
  <si>
    <t>744422170R</t>
  </si>
  <si>
    <t>Uživatelské programové vybavení</t>
  </si>
  <si>
    <t>744422200R</t>
  </si>
  <si>
    <t>Základní vizualizace na centrále</t>
  </si>
  <si>
    <t>749</t>
  </si>
  <si>
    <t>Elektromontáže - ostatní práce a konstrukce</t>
  </si>
  <si>
    <t>749915300R</t>
  </si>
  <si>
    <t>Úprava stávající elektroinstalace</t>
  </si>
  <si>
    <t>026 - Elektroinstalace</t>
  </si>
  <si>
    <t xml:space="preserve">    740 - Elektromontáže</t>
  </si>
  <si>
    <t>740</t>
  </si>
  <si>
    <t>Elektromontáže</t>
  </si>
  <si>
    <t>7409-010</t>
  </si>
  <si>
    <t>Elektroinstalace - viz. samostatný rozpočet v příloze č. 1 a 2</t>
  </si>
  <si>
    <t>kpl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</si>
</sst>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232583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SOŠ a SOU Sušice - obj. č.p.1413/II. Na Hrázi, Sušice - Návrh úspor energie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24. 4. 2025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'010 -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'010 - Stavební část'!P147</f>
        <v>0</v>
      </c>
      <c r="AV95" s="128">
        <f>'010 - Stavební část'!J33</f>
        <v>0</v>
      </c>
      <c r="AW95" s="128">
        <f>'010 - Stavební část'!J34</f>
        <v>0</v>
      </c>
      <c r="AX95" s="128">
        <f>'010 - Stavební část'!J35</f>
        <v>0</v>
      </c>
      <c r="AY95" s="128">
        <f>'010 - Stavební část'!J36</f>
        <v>0</v>
      </c>
      <c r="AZ95" s="128">
        <f>'010 - Stavební část'!F33</f>
        <v>0</v>
      </c>
      <c r="BA95" s="128">
        <f>'010 - Stavební část'!F34</f>
        <v>0</v>
      </c>
      <c r="BB95" s="128">
        <f>'010 - Stavební část'!F35</f>
        <v>0</v>
      </c>
      <c r="BC95" s="128">
        <f>'010 - Stavební část'!F36</f>
        <v>0</v>
      </c>
      <c r="BD95" s="130">
        <f>'010 - Stavební část'!F37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'021 - Dílny - vytápění'!J30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'021 - Dílny - vytápění'!P130</f>
        <v>0</v>
      </c>
      <c r="AV96" s="128">
        <f>'021 - Dílny - vytápění'!J33</f>
        <v>0</v>
      </c>
      <c r="AW96" s="128">
        <f>'021 - Dílny - vytápění'!J34</f>
        <v>0</v>
      </c>
      <c r="AX96" s="128">
        <f>'021 - Dílny - vytápění'!J35</f>
        <v>0</v>
      </c>
      <c r="AY96" s="128">
        <f>'021 - Dílny - vytápění'!J36</f>
        <v>0</v>
      </c>
      <c r="AZ96" s="128">
        <f>'021 - Dílny - vytápění'!F33</f>
        <v>0</v>
      </c>
      <c r="BA96" s="128">
        <f>'021 - Dílny - vytápění'!F34</f>
        <v>0</v>
      </c>
      <c r="BB96" s="128">
        <f>'021 - Dílny - vytápění'!F35</f>
        <v>0</v>
      </c>
      <c r="BC96" s="128">
        <f>'021 - Dílny - vytápění'!F36</f>
        <v>0</v>
      </c>
      <c r="BD96" s="130">
        <f>'021 - Dílny - vytápění'!F37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'022 - Dílny - vzduchotech...'!J30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'022 - Dílny - vzduchotech...'!P130</f>
        <v>0</v>
      </c>
      <c r="AV97" s="128">
        <f>'022 - Dílny - vzduchotech...'!J33</f>
        <v>0</v>
      </c>
      <c r="AW97" s="128">
        <f>'022 - Dílny - vzduchotech...'!J34</f>
        <v>0</v>
      </c>
      <c r="AX97" s="128">
        <f>'022 - Dílny - vzduchotech...'!J35</f>
        <v>0</v>
      </c>
      <c r="AY97" s="128">
        <f>'022 - Dílny - vzduchotech...'!J36</f>
        <v>0</v>
      </c>
      <c r="AZ97" s="128">
        <f>'022 - Dílny - vzduchotech...'!F33</f>
        <v>0</v>
      </c>
      <c r="BA97" s="128">
        <f>'022 - Dílny - vzduchotech...'!F34</f>
        <v>0</v>
      </c>
      <c r="BB97" s="128">
        <f>'022 - Dílny - vzduchotech...'!F35</f>
        <v>0</v>
      </c>
      <c r="BC97" s="128">
        <f>'022 - Dílny - vzduchotech...'!F36</f>
        <v>0</v>
      </c>
      <c r="BD97" s="130">
        <f>'022 - Dílny - vzduchotech...'!F37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'023 - Dílny - M+R'!J30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'023 - Dílny - M+R'!P124</f>
        <v>0</v>
      </c>
      <c r="AV98" s="128">
        <f>'023 - Dílny - M+R'!J33</f>
        <v>0</v>
      </c>
      <c r="AW98" s="128">
        <f>'023 - Dílny - M+R'!J34</f>
        <v>0</v>
      </c>
      <c r="AX98" s="128">
        <f>'023 - Dílny - M+R'!J35</f>
        <v>0</v>
      </c>
      <c r="AY98" s="128">
        <f>'023 - Dílny - M+R'!J36</f>
        <v>0</v>
      </c>
      <c r="AZ98" s="128">
        <f>'023 - Dílny - M+R'!F33</f>
        <v>0</v>
      </c>
      <c r="BA98" s="128">
        <f>'023 - Dílny - M+R'!F34</f>
        <v>0</v>
      </c>
      <c r="BB98" s="128">
        <f>'023 - Dílny - M+R'!F35</f>
        <v>0</v>
      </c>
      <c r="BC98" s="128">
        <f>'023 - Dílny - M+R'!F36</f>
        <v>0</v>
      </c>
      <c r="BD98" s="130">
        <f>'023 - Dílny - M+R'!F37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'024 - Dílny, plynová kote...'!J30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27">
        <v>0</v>
      </c>
      <c r="AT99" s="128">
        <f>ROUND(SUM(AV99:AW99),2)</f>
        <v>0</v>
      </c>
      <c r="AU99" s="129">
        <f>'024 - Dílny, plynová kote...'!P135</f>
        <v>0</v>
      </c>
      <c r="AV99" s="128">
        <f>'024 - Dílny, plynová kote...'!J33</f>
        <v>0</v>
      </c>
      <c r="AW99" s="128">
        <f>'024 - Dílny, plynová kote...'!J34</f>
        <v>0</v>
      </c>
      <c r="AX99" s="128">
        <f>'024 - Dílny, plynová kote...'!J35</f>
        <v>0</v>
      </c>
      <c r="AY99" s="128">
        <f>'024 - Dílny, plynová kote...'!J36</f>
        <v>0</v>
      </c>
      <c r="AZ99" s="128">
        <f>'024 - Dílny, plynová kote...'!F33</f>
        <v>0</v>
      </c>
      <c r="BA99" s="128">
        <f>'024 - Dílny, plynová kote...'!F34</f>
        <v>0</v>
      </c>
      <c r="BB99" s="128">
        <f>'024 - Dílny, plynová kote...'!F35</f>
        <v>0</v>
      </c>
      <c r="BC99" s="128">
        <f>'024 - Dílny, plynová kote...'!F36</f>
        <v>0</v>
      </c>
      <c r="BD99" s="130">
        <f>'024 - Dílny, plynová kote...'!F37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7" customFormat="1" ht="16.5" customHeight="1">
      <c r="A100" s="119" t="s">
        <v>77</v>
      </c>
      <c r="B100" s="120"/>
      <c r="C100" s="121"/>
      <c r="D100" s="122" t="s">
        <v>96</v>
      </c>
      <c r="E100" s="122"/>
      <c r="F100" s="122"/>
      <c r="G100" s="122"/>
      <c r="H100" s="122"/>
      <c r="I100" s="123"/>
      <c r="J100" s="122" t="s">
        <v>97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'025 - Dílny, plynová kote...'!J30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80</v>
      </c>
      <c r="AR100" s="126"/>
      <c r="AS100" s="127">
        <v>0</v>
      </c>
      <c r="AT100" s="128">
        <f>ROUND(SUM(AV100:AW100),2)</f>
        <v>0</v>
      </c>
      <c r="AU100" s="129">
        <f>'025 - Dílny, plynová kote...'!P128</f>
        <v>0</v>
      </c>
      <c r="AV100" s="128">
        <f>'025 - Dílny, plynová kote...'!J33</f>
        <v>0</v>
      </c>
      <c r="AW100" s="128">
        <f>'025 - Dílny, plynová kote...'!J34</f>
        <v>0</v>
      </c>
      <c r="AX100" s="128">
        <f>'025 - Dílny, plynová kote...'!J35</f>
        <v>0</v>
      </c>
      <c r="AY100" s="128">
        <f>'025 - Dílny, plynová kote...'!J36</f>
        <v>0</v>
      </c>
      <c r="AZ100" s="128">
        <f>'025 - Dílny, plynová kote...'!F33</f>
        <v>0</v>
      </c>
      <c r="BA100" s="128">
        <f>'025 - Dílny, plynová kote...'!F34</f>
        <v>0</v>
      </c>
      <c r="BB100" s="128">
        <f>'025 - Dílny, plynová kote...'!F35</f>
        <v>0</v>
      </c>
      <c r="BC100" s="128">
        <f>'025 - Dílny, plynová kote...'!F36</f>
        <v>0</v>
      </c>
      <c r="BD100" s="130">
        <f>'025 - Dílny, plynová kote...'!F37</f>
        <v>0</v>
      </c>
      <c r="BE100" s="7"/>
      <c r="BT100" s="131" t="s">
        <v>81</v>
      </c>
      <c r="BV100" s="131" t="s">
        <v>75</v>
      </c>
      <c r="BW100" s="131" t="s">
        <v>98</v>
      </c>
      <c r="BX100" s="131" t="s">
        <v>5</v>
      </c>
      <c r="CL100" s="131" t="s">
        <v>1</v>
      </c>
      <c r="CM100" s="131" t="s">
        <v>83</v>
      </c>
    </row>
    <row r="101" s="7" customFormat="1" ht="16.5" customHeight="1">
      <c r="A101" s="119" t="s">
        <v>77</v>
      </c>
      <c r="B101" s="120"/>
      <c r="C101" s="121"/>
      <c r="D101" s="122" t="s">
        <v>99</v>
      </c>
      <c r="E101" s="122"/>
      <c r="F101" s="122"/>
      <c r="G101" s="122"/>
      <c r="H101" s="122"/>
      <c r="I101" s="123"/>
      <c r="J101" s="122" t="s">
        <v>100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'026 - Elektroinstalace'!J30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80</v>
      </c>
      <c r="AR101" s="126"/>
      <c r="AS101" s="132">
        <v>0</v>
      </c>
      <c r="AT101" s="133">
        <f>ROUND(SUM(AV101:AW101),2)</f>
        <v>0</v>
      </c>
      <c r="AU101" s="134">
        <f>'026 - Elektroinstalace'!P118</f>
        <v>0</v>
      </c>
      <c r="AV101" s="133">
        <f>'026 - Elektroinstalace'!J33</f>
        <v>0</v>
      </c>
      <c r="AW101" s="133">
        <f>'026 - Elektroinstalace'!J34</f>
        <v>0</v>
      </c>
      <c r="AX101" s="133">
        <f>'026 - Elektroinstalace'!J35</f>
        <v>0</v>
      </c>
      <c r="AY101" s="133">
        <f>'026 - Elektroinstalace'!J36</f>
        <v>0</v>
      </c>
      <c r="AZ101" s="133">
        <f>'026 - Elektroinstalace'!F33</f>
        <v>0</v>
      </c>
      <c r="BA101" s="133">
        <f>'026 - Elektroinstalace'!F34</f>
        <v>0</v>
      </c>
      <c r="BB101" s="133">
        <f>'026 - Elektroinstalace'!F35</f>
        <v>0</v>
      </c>
      <c r="BC101" s="133">
        <f>'026 - Elektroinstalace'!F36</f>
        <v>0</v>
      </c>
      <c r="BD101" s="135">
        <f>'026 - Elektroinstalace'!F37</f>
        <v>0</v>
      </c>
      <c r="BE101" s="7"/>
      <c r="BT101" s="131" t="s">
        <v>81</v>
      </c>
      <c r="BV101" s="131" t="s">
        <v>75</v>
      </c>
      <c r="BW101" s="131" t="s">
        <v>101</v>
      </c>
      <c r="BX101" s="131" t="s">
        <v>5</v>
      </c>
      <c r="CL101" s="131" t="s">
        <v>1</v>
      </c>
      <c r="CM101" s="131" t="s">
        <v>83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dumWvypdy3lU8lC6JVLQS/eM0UdaQ1TNJ/qQ/lN6jd7ws9tAi/ii/I6P5ja84gtWC5pTP50uMVcdCa/P6DRiSg==" hashValue="b2TVK5PIjVMnBYk6UZ+EOI4NpPlfA7hNbFQzzAsmzefszbw6eXT5qRGAXIi+YEnH6zHE/ODofiuKOcsrKD6a8A==" algorithmName="SHA-512" password="CC35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0 - Stavební část'!C2" display="/"/>
    <hyperlink ref="A96" location="'021 - Dílny - vytápění'!C2" display="/"/>
    <hyperlink ref="A97" location="'022 - Dílny - vzduchotech...'!C2" display="/"/>
    <hyperlink ref="A98" location="'023 - Dílny - M+R'!C2" display="/"/>
    <hyperlink ref="A99" location="'024 - Dílny, plynová kote...'!C2" display="/"/>
    <hyperlink ref="A100" location="'025 - Dílny, plynová kote...'!C2" display="/"/>
    <hyperlink ref="A101" location="'026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SOŠ a SOU Sušice - obj. č.p.1413/II. Na Hrázi, Sušice - Návrh úspor energie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ROUND(J147,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ROUND((SUM(BE147:BE1012)),  2)</f>
        <v>0</v>
      </c>
      <c r="G33" s="38"/>
      <c r="H33" s="38"/>
      <c r="I33" s="155">
        <v>0.20999999999999999</v>
      </c>
      <c r="J33" s="154">
        <f>ROUND(((SUM(BE147:BE1012))*I33),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ROUND((SUM(BF147:BF1012)),  2)</f>
        <v>0</v>
      </c>
      <c r="G34" s="38"/>
      <c r="H34" s="38"/>
      <c r="I34" s="155">
        <v>0.12</v>
      </c>
      <c r="J34" s="154">
        <f>ROUND(((SUM(BF147:BF1012))*I34),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ROUND((SUM(BG147:BG1012)),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ROUND((SUM(BH147:BH1012)),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ROUND((SUM(BI147:BI1012)),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SOŠ a SOU Sušice - obj. č.p.1413/II. Na Hrázi, Sušice - Návrh úspor energie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010 -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J148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J149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112</v>
      </c>
      <c r="E99" s="188"/>
      <c r="F99" s="188"/>
      <c r="G99" s="188"/>
      <c r="H99" s="188"/>
      <c r="I99" s="188"/>
      <c r="J99" s="189">
        <f>J183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113</v>
      </c>
      <c r="E100" s="188"/>
      <c r="F100" s="188"/>
      <c r="G100" s="188"/>
      <c r="H100" s="188"/>
      <c r="I100" s="188"/>
      <c r="J100" s="189">
        <f>J192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114</v>
      </c>
      <c r="E101" s="188"/>
      <c r="F101" s="188"/>
      <c r="G101" s="188"/>
      <c r="H101" s="188"/>
      <c r="I101" s="188"/>
      <c r="J101" s="189">
        <f>J209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115</v>
      </c>
      <c r="E102" s="188"/>
      <c r="F102" s="188"/>
      <c r="G102" s="188"/>
      <c r="H102" s="188"/>
      <c r="I102" s="188"/>
      <c r="J102" s="189">
        <f>J235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116</v>
      </c>
      <c r="E103" s="188"/>
      <c r="F103" s="188"/>
      <c r="G103" s="188"/>
      <c r="H103" s="188"/>
      <c r="I103" s="188"/>
      <c r="J103" s="189">
        <f>J271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117</v>
      </c>
      <c r="E104" s="188"/>
      <c r="F104" s="188"/>
      <c r="G104" s="188"/>
      <c r="H104" s="188"/>
      <c r="I104" s="188"/>
      <c r="J104" s="189">
        <f>J425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118</v>
      </c>
      <c r="E105" s="188"/>
      <c r="F105" s="188"/>
      <c r="G105" s="188"/>
      <c r="H105" s="188"/>
      <c r="I105" s="188"/>
      <c r="J105" s="189">
        <f>J438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119</v>
      </c>
      <c r="E106" s="188"/>
      <c r="F106" s="188"/>
      <c r="G106" s="188"/>
      <c r="H106" s="188"/>
      <c r="I106" s="188"/>
      <c r="J106" s="189">
        <f>J445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120</v>
      </c>
      <c r="E107" s="188"/>
      <c r="F107" s="188"/>
      <c r="G107" s="188"/>
      <c r="H107" s="188"/>
      <c r="I107" s="188"/>
      <c r="J107" s="189">
        <f>J452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121</v>
      </c>
      <c r="E108" s="188"/>
      <c r="F108" s="188"/>
      <c r="G108" s="188"/>
      <c r="H108" s="188"/>
      <c r="I108" s="188"/>
      <c r="J108" s="189">
        <f>J502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122</v>
      </c>
      <c r="E109" s="188"/>
      <c r="F109" s="188"/>
      <c r="G109" s="188"/>
      <c r="H109" s="188"/>
      <c r="I109" s="188"/>
      <c r="J109" s="189">
        <f>J596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123</v>
      </c>
      <c r="E110" s="188"/>
      <c r="F110" s="188"/>
      <c r="G110" s="188"/>
      <c r="H110" s="188"/>
      <c r="I110" s="188"/>
      <c r="J110" s="189">
        <f>J620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9"/>
      <c r="C111" s="180"/>
      <c r="D111" s="181" t="s">
        <v>124</v>
      </c>
      <c r="E111" s="182"/>
      <c r="F111" s="182"/>
      <c r="G111" s="182"/>
      <c r="H111" s="182"/>
      <c r="I111" s="182"/>
      <c r="J111" s="183">
        <f>J623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5"/>
      <c r="C112" s="186"/>
      <c r="D112" s="187" t="s">
        <v>125</v>
      </c>
      <c r="E112" s="188"/>
      <c r="F112" s="188"/>
      <c r="G112" s="188"/>
      <c r="H112" s="188"/>
      <c r="I112" s="188"/>
      <c r="J112" s="189">
        <f>J624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126</v>
      </c>
      <c r="E113" s="188"/>
      <c r="F113" s="188"/>
      <c r="G113" s="188"/>
      <c r="H113" s="188"/>
      <c r="I113" s="188"/>
      <c r="J113" s="189">
        <f>J643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127</v>
      </c>
      <c r="E114" s="188"/>
      <c r="F114" s="188"/>
      <c r="G114" s="188"/>
      <c r="H114" s="188"/>
      <c r="I114" s="188"/>
      <c r="J114" s="189">
        <f>J670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128</v>
      </c>
      <c r="E115" s="188"/>
      <c r="F115" s="188"/>
      <c r="G115" s="188"/>
      <c r="H115" s="188"/>
      <c r="I115" s="188"/>
      <c r="J115" s="189">
        <f>J677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129</v>
      </c>
      <c r="E116" s="188"/>
      <c r="F116" s="188"/>
      <c r="G116" s="188"/>
      <c r="H116" s="188"/>
      <c r="I116" s="188"/>
      <c r="J116" s="189">
        <f>J684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130</v>
      </c>
      <c r="E117" s="188"/>
      <c r="F117" s="188"/>
      <c r="G117" s="188"/>
      <c r="H117" s="188"/>
      <c r="I117" s="188"/>
      <c r="J117" s="189">
        <f>J717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131</v>
      </c>
      <c r="E118" s="188"/>
      <c r="F118" s="188"/>
      <c r="G118" s="188"/>
      <c r="H118" s="188"/>
      <c r="I118" s="188"/>
      <c r="J118" s="189">
        <f>J780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132</v>
      </c>
      <c r="E119" s="188"/>
      <c r="F119" s="188"/>
      <c r="G119" s="188"/>
      <c r="H119" s="188"/>
      <c r="I119" s="188"/>
      <c r="J119" s="189">
        <f>J838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133</v>
      </c>
      <c r="E120" s="188"/>
      <c r="F120" s="188"/>
      <c r="G120" s="188"/>
      <c r="H120" s="188"/>
      <c r="I120" s="188"/>
      <c r="J120" s="189">
        <f>J884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134</v>
      </c>
      <c r="E121" s="188"/>
      <c r="F121" s="188"/>
      <c r="G121" s="188"/>
      <c r="H121" s="188"/>
      <c r="I121" s="188"/>
      <c r="J121" s="189">
        <f>J903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5"/>
      <c r="C122" s="186"/>
      <c r="D122" s="187" t="s">
        <v>135</v>
      </c>
      <c r="E122" s="188"/>
      <c r="F122" s="188"/>
      <c r="G122" s="188"/>
      <c r="H122" s="188"/>
      <c r="I122" s="188"/>
      <c r="J122" s="189">
        <f>J916</f>
        <v>0</v>
      </c>
      <c r="K122" s="186"/>
      <c r="L122" s="19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5"/>
      <c r="C123" s="186"/>
      <c r="D123" s="187" t="s">
        <v>136</v>
      </c>
      <c r="E123" s="188"/>
      <c r="F123" s="188"/>
      <c r="G123" s="188"/>
      <c r="H123" s="188"/>
      <c r="I123" s="188"/>
      <c r="J123" s="189">
        <f>J959</f>
        <v>0</v>
      </c>
      <c r="K123" s="186"/>
      <c r="L123" s="19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5"/>
      <c r="C124" s="186"/>
      <c r="D124" s="187" t="s">
        <v>137</v>
      </c>
      <c r="E124" s="188"/>
      <c r="F124" s="188"/>
      <c r="G124" s="188"/>
      <c r="H124" s="188"/>
      <c r="I124" s="188"/>
      <c r="J124" s="189">
        <f>J967</f>
        <v>0</v>
      </c>
      <c r="K124" s="186"/>
      <c r="L124" s="19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79"/>
      <c r="C125" s="180"/>
      <c r="D125" s="181" t="s">
        <v>138</v>
      </c>
      <c r="E125" s="182"/>
      <c r="F125" s="182"/>
      <c r="G125" s="182"/>
      <c r="H125" s="182"/>
      <c r="I125" s="182"/>
      <c r="J125" s="183">
        <f>J1006</f>
        <v>0</v>
      </c>
      <c r="K125" s="180"/>
      <c r="L125" s="184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5"/>
      <c r="C126" s="186"/>
      <c r="D126" s="187" t="s">
        <v>139</v>
      </c>
      <c r="E126" s="188"/>
      <c r="F126" s="188"/>
      <c r="G126" s="188"/>
      <c r="H126" s="188"/>
      <c r="I126" s="188"/>
      <c r="J126" s="189">
        <f>J1007</f>
        <v>0</v>
      </c>
      <c r="K126" s="186"/>
      <c r="L126" s="19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5"/>
      <c r="C127" s="186"/>
      <c r="D127" s="187" t="s">
        <v>140</v>
      </c>
      <c r="E127" s="188"/>
      <c r="F127" s="188"/>
      <c r="G127" s="188"/>
      <c r="H127" s="188"/>
      <c r="I127" s="188"/>
      <c r="J127" s="189">
        <f>J1010</f>
        <v>0</v>
      </c>
      <c r="K127" s="186"/>
      <c r="L127" s="19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141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26.25" customHeight="1">
      <c r="A137" s="38"/>
      <c r="B137" s="39"/>
      <c r="C137" s="40"/>
      <c r="D137" s="40"/>
      <c r="E137" s="174" t="str">
        <f>E7</f>
        <v>SOŠ a SOU Sušice - obj. č.p.1413/II. Na Hrázi, Sušice - Návrh úspor energie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103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76" t="str">
        <f>E9</f>
        <v>010 - Stavební část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 xml:space="preserve"> </v>
      </c>
      <c r="G141" s="40"/>
      <c r="H141" s="40"/>
      <c r="I141" s="32" t="s">
        <v>22</v>
      </c>
      <c r="J141" s="79" t="str">
        <f>IF(J12="","",J12)</f>
        <v>24. 4. 2025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24</v>
      </c>
      <c r="D143" s="40"/>
      <c r="E143" s="40"/>
      <c r="F143" s="27" t="str">
        <f>E15</f>
        <v xml:space="preserve"> </v>
      </c>
      <c r="G143" s="40"/>
      <c r="H143" s="40"/>
      <c r="I143" s="32" t="s">
        <v>29</v>
      </c>
      <c r="J143" s="36" t="str">
        <f>E21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27</v>
      </c>
      <c r="D144" s="40"/>
      <c r="E144" s="40"/>
      <c r="F144" s="27" t="str">
        <f>IF(E18="","",E18)</f>
        <v>Vyplň údaj</v>
      </c>
      <c r="G144" s="40"/>
      <c r="H144" s="40"/>
      <c r="I144" s="32" t="s">
        <v>30</v>
      </c>
      <c r="J144" s="36" t="str">
        <f>E24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91"/>
      <c r="B146" s="192"/>
      <c r="C146" s="193" t="s">
        <v>142</v>
      </c>
      <c r="D146" s="194" t="s">
        <v>58</v>
      </c>
      <c r="E146" s="194" t="s">
        <v>54</v>
      </c>
      <c r="F146" s="194" t="s">
        <v>55</v>
      </c>
      <c r="G146" s="194" t="s">
        <v>143</v>
      </c>
      <c r="H146" s="194" t="s">
        <v>144</v>
      </c>
      <c r="I146" s="194" t="s">
        <v>145</v>
      </c>
      <c r="J146" s="194" t="s">
        <v>107</v>
      </c>
      <c r="K146" s="195" t="s">
        <v>146</v>
      </c>
      <c r="L146" s="196"/>
      <c r="M146" s="100" t="s">
        <v>1</v>
      </c>
      <c r="N146" s="101" t="s">
        <v>37</v>
      </c>
      <c r="O146" s="101" t="s">
        <v>147</v>
      </c>
      <c r="P146" s="101" t="s">
        <v>148</v>
      </c>
      <c r="Q146" s="101" t="s">
        <v>149</v>
      </c>
      <c r="R146" s="101" t="s">
        <v>150</v>
      </c>
      <c r="S146" s="101" t="s">
        <v>151</v>
      </c>
      <c r="T146" s="102" t="s">
        <v>152</v>
      </c>
      <c r="U146" s="191"/>
      <c r="V146" s="191"/>
      <c r="W146" s="191"/>
      <c r="X146" s="191"/>
      <c r="Y146" s="191"/>
      <c r="Z146" s="191"/>
      <c r="AA146" s="191"/>
      <c r="AB146" s="191"/>
      <c r="AC146" s="191"/>
      <c r="AD146" s="191"/>
      <c r="AE146" s="191"/>
    </row>
    <row r="147" s="2" customFormat="1" ht="22.8" customHeight="1">
      <c r="A147" s="38"/>
      <c r="B147" s="39"/>
      <c r="C147" s="107" t="s">
        <v>153</v>
      </c>
      <c r="D147" s="40"/>
      <c r="E147" s="40"/>
      <c r="F147" s="40"/>
      <c r="G147" s="40"/>
      <c r="H147" s="40"/>
      <c r="I147" s="40"/>
      <c r="J147" s="197">
        <f>BK147</f>
        <v>0</v>
      </c>
      <c r="K147" s="40"/>
      <c r="L147" s="44"/>
      <c r="M147" s="103"/>
      <c r="N147" s="198"/>
      <c r="O147" s="104"/>
      <c r="P147" s="199">
        <f>P148+P623+P1006</f>
        <v>0</v>
      </c>
      <c r="Q147" s="104"/>
      <c r="R147" s="199">
        <f>R148+R623+R1006</f>
        <v>0</v>
      </c>
      <c r="S147" s="104"/>
      <c r="T147" s="200">
        <f>T148+T623+T1006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72</v>
      </c>
      <c r="AU147" s="17" t="s">
        <v>109</v>
      </c>
      <c r="BK147" s="201">
        <f>BK148+BK623+BK1006</f>
        <v>0</v>
      </c>
    </row>
    <row r="148" s="12" customFormat="1" ht="25.92" customHeight="1">
      <c r="A148" s="12"/>
      <c r="B148" s="202"/>
      <c r="C148" s="203"/>
      <c r="D148" s="204" t="s">
        <v>72</v>
      </c>
      <c r="E148" s="205" t="s">
        <v>154</v>
      </c>
      <c r="F148" s="205" t="s">
        <v>155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P149+P183+P192+P209+P235+P271+P425+P438+P445+P452+P502+P596+P620</f>
        <v>0</v>
      </c>
      <c r="Q148" s="210"/>
      <c r="R148" s="211">
        <f>R149+R183+R192+R209+R235+R271+R425+R438+R445+R452+R502+R596+R620</f>
        <v>0</v>
      </c>
      <c r="S148" s="210"/>
      <c r="T148" s="212">
        <f>T149+T183+T192+T209+T235+T271+T425+T438+T445+T452+T502+T596+T620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81</v>
      </c>
      <c r="AT148" s="214" t="s">
        <v>72</v>
      </c>
      <c r="AU148" s="214" t="s">
        <v>73</v>
      </c>
      <c r="AY148" s="213" t="s">
        <v>156</v>
      </c>
      <c r="BK148" s="215">
        <f>BK149+BK183+BK192+BK209+BK235+BK271+BK425+BK438+BK445+BK452+BK502+BK596+BK620</f>
        <v>0</v>
      </c>
    </row>
    <row r="149" s="12" customFormat="1" ht="22.8" customHeight="1">
      <c r="A149" s="12"/>
      <c r="B149" s="202"/>
      <c r="C149" s="203"/>
      <c r="D149" s="204" t="s">
        <v>72</v>
      </c>
      <c r="E149" s="216" t="s">
        <v>81</v>
      </c>
      <c r="F149" s="216" t="s">
        <v>157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SUM(P150:P182)</f>
        <v>0</v>
      </c>
      <c r="Q149" s="210"/>
      <c r="R149" s="211">
        <f>SUM(R150:R182)</f>
        <v>0</v>
      </c>
      <c r="S149" s="210"/>
      <c r="T149" s="212">
        <f>SUM(T150:T182)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81</v>
      </c>
      <c r="AT149" s="214" t="s">
        <v>72</v>
      </c>
      <c r="AU149" s="214" t="s">
        <v>81</v>
      </c>
      <c r="AY149" s="213" t="s">
        <v>156</v>
      </c>
      <c r="BK149" s="215">
        <f>SUM(BK150:BK182)</f>
        <v>0</v>
      </c>
    </row>
    <row r="150" s="2" customFormat="1" ht="33" customHeight="1">
      <c r="A150" s="38"/>
      <c r="B150" s="39"/>
      <c r="C150" s="218" t="s">
        <v>81</v>
      </c>
      <c r="D150" s="218" t="s">
        <v>158</v>
      </c>
      <c r="E150" s="219" t="s">
        <v>159</v>
      </c>
      <c r="F150" s="220" t="s">
        <v>160</v>
      </c>
      <c r="G150" s="221" t="s">
        <v>161</v>
      </c>
      <c r="H150" s="222">
        <v>109.11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162</v>
      </c>
      <c r="AT150" s="229" t="s">
        <v>158</v>
      </c>
      <c r="AU150" s="229" t="s">
        <v>83</v>
      </c>
      <c r="AY150" s="17" t="s">
        <v>156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162</v>
      </c>
      <c r="BM150" s="229" t="s">
        <v>83</v>
      </c>
    </row>
    <row r="151" s="2" customFormat="1">
      <c r="A151" s="38"/>
      <c r="B151" s="39"/>
      <c r="C151" s="40"/>
      <c r="D151" s="231" t="s">
        <v>163</v>
      </c>
      <c r="E151" s="40"/>
      <c r="F151" s="232" t="s">
        <v>160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163</v>
      </c>
      <c r="AU151" s="17" t="s">
        <v>83</v>
      </c>
    </row>
    <row r="152" s="13" customFormat="1">
      <c r="A152" s="13"/>
      <c r="B152" s="236"/>
      <c r="C152" s="237"/>
      <c r="D152" s="231" t="s">
        <v>164</v>
      </c>
      <c r="E152" s="238" t="s">
        <v>1</v>
      </c>
      <c r="F152" s="239" t="s">
        <v>165</v>
      </c>
      <c r="G152" s="237"/>
      <c r="H152" s="240">
        <v>81.88900000000001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164</v>
      </c>
      <c r="AU152" s="246" t="s">
        <v>83</v>
      </c>
      <c r="AV152" s="13" t="s">
        <v>83</v>
      </c>
      <c r="AW152" s="13" t="s">
        <v>31</v>
      </c>
      <c r="AX152" s="13" t="s">
        <v>73</v>
      </c>
      <c r="AY152" s="246" t="s">
        <v>156</v>
      </c>
    </row>
    <row r="153" s="13" customFormat="1">
      <c r="A153" s="13"/>
      <c r="B153" s="236"/>
      <c r="C153" s="237"/>
      <c r="D153" s="231" t="s">
        <v>164</v>
      </c>
      <c r="E153" s="238" t="s">
        <v>1</v>
      </c>
      <c r="F153" s="239" t="s">
        <v>166</v>
      </c>
      <c r="G153" s="237"/>
      <c r="H153" s="240">
        <v>9.8209999999999997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164</v>
      </c>
      <c r="AU153" s="246" t="s">
        <v>83</v>
      </c>
      <c r="AV153" s="13" t="s">
        <v>83</v>
      </c>
      <c r="AW153" s="13" t="s">
        <v>31</v>
      </c>
      <c r="AX153" s="13" t="s">
        <v>73</v>
      </c>
      <c r="AY153" s="246" t="s">
        <v>156</v>
      </c>
    </row>
    <row r="154" s="13" customFormat="1">
      <c r="A154" s="13"/>
      <c r="B154" s="236"/>
      <c r="C154" s="237"/>
      <c r="D154" s="231" t="s">
        <v>164</v>
      </c>
      <c r="E154" s="238" t="s">
        <v>1</v>
      </c>
      <c r="F154" s="239" t="s">
        <v>167</v>
      </c>
      <c r="G154" s="237"/>
      <c r="H154" s="240">
        <v>17.399999999999999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164</v>
      </c>
      <c r="AU154" s="246" t="s">
        <v>83</v>
      </c>
      <c r="AV154" s="13" t="s">
        <v>83</v>
      </c>
      <c r="AW154" s="13" t="s">
        <v>31</v>
      </c>
      <c r="AX154" s="13" t="s">
        <v>73</v>
      </c>
      <c r="AY154" s="246" t="s">
        <v>156</v>
      </c>
    </row>
    <row r="155" s="14" customFormat="1">
      <c r="A155" s="14"/>
      <c r="B155" s="247"/>
      <c r="C155" s="248"/>
      <c r="D155" s="231" t="s">
        <v>164</v>
      </c>
      <c r="E155" s="249" t="s">
        <v>1</v>
      </c>
      <c r="F155" s="250" t="s">
        <v>168</v>
      </c>
      <c r="G155" s="248"/>
      <c r="H155" s="251">
        <v>109.11000000000001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164</v>
      </c>
      <c r="AU155" s="257" t="s">
        <v>83</v>
      </c>
      <c r="AV155" s="14" t="s">
        <v>162</v>
      </c>
      <c r="AW155" s="14" t="s">
        <v>31</v>
      </c>
      <c r="AX155" s="14" t="s">
        <v>81</v>
      </c>
      <c r="AY155" s="257" t="s">
        <v>156</v>
      </c>
    </row>
    <row r="156" s="2" customFormat="1" ht="24.15" customHeight="1">
      <c r="A156" s="38"/>
      <c r="B156" s="39"/>
      <c r="C156" s="218" t="s">
        <v>83</v>
      </c>
      <c r="D156" s="218" t="s">
        <v>158</v>
      </c>
      <c r="E156" s="219" t="s">
        <v>169</v>
      </c>
      <c r="F156" s="220" t="s">
        <v>170</v>
      </c>
      <c r="G156" s="221" t="s">
        <v>161</v>
      </c>
      <c r="H156" s="222">
        <v>26.001999999999999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162</v>
      </c>
      <c r="AT156" s="229" t="s">
        <v>158</v>
      </c>
      <c r="AU156" s="229" t="s">
        <v>83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162</v>
      </c>
      <c r="BM156" s="229" t="s">
        <v>162</v>
      </c>
    </row>
    <row r="157" s="2" customFormat="1">
      <c r="A157" s="38"/>
      <c r="B157" s="39"/>
      <c r="C157" s="40"/>
      <c r="D157" s="231" t="s">
        <v>163</v>
      </c>
      <c r="E157" s="40"/>
      <c r="F157" s="232" t="s">
        <v>170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163</v>
      </c>
      <c r="AU157" s="17" t="s">
        <v>83</v>
      </c>
    </row>
    <row r="158" s="13" customFormat="1">
      <c r="A158" s="13"/>
      <c r="B158" s="236"/>
      <c r="C158" s="237"/>
      <c r="D158" s="231" t="s">
        <v>164</v>
      </c>
      <c r="E158" s="238" t="s">
        <v>1</v>
      </c>
      <c r="F158" s="239" t="s">
        <v>171</v>
      </c>
      <c r="G158" s="237"/>
      <c r="H158" s="240">
        <v>26.001499999999997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164</v>
      </c>
      <c r="AU158" s="246" t="s">
        <v>83</v>
      </c>
      <c r="AV158" s="13" t="s">
        <v>83</v>
      </c>
      <c r="AW158" s="13" t="s">
        <v>31</v>
      </c>
      <c r="AX158" s="13" t="s">
        <v>73</v>
      </c>
      <c r="AY158" s="246" t="s">
        <v>156</v>
      </c>
    </row>
    <row r="159" s="14" customFormat="1">
      <c r="A159" s="14"/>
      <c r="B159" s="247"/>
      <c r="C159" s="248"/>
      <c r="D159" s="231" t="s">
        <v>164</v>
      </c>
      <c r="E159" s="249" t="s">
        <v>1</v>
      </c>
      <c r="F159" s="250" t="s">
        <v>168</v>
      </c>
      <c r="G159" s="248"/>
      <c r="H159" s="251">
        <v>26.001499999999997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164</v>
      </c>
      <c r="AU159" s="257" t="s">
        <v>83</v>
      </c>
      <c r="AV159" s="14" t="s">
        <v>162</v>
      </c>
      <c r="AW159" s="14" t="s">
        <v>31</v>
      </c>
      <c r="AX159" s="14" t="s">
        <v>81</v>
      </c>
      <c r="AY159" s="257" t="s">
        <v>156</v>
      </c>
    </row>
    <row r="160" s="2" customFormat="1" ht="24.15" customHeight="1">
      <c r="A160" s="38"/>
      <c r="B160" s="39"/>
      <c r="C160" s="218" t="s">
        <v>172</v>
      </c>
      <c r="D160" s="218" t="s">
        <v>158</v>
      </c>
      <c r="E160" s="219" t="s">
        <v>173</v>
      </c>
      <c r="F160" s="220" t="s">
        <v>174</v>
      </c>
      <c r="G160" s="221" t="s">
        <v>175</v>
      </c>
      <c r="H160" s="222">
        <v>16.088999999999999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162</v>
      </c>
      <c r="AT160" s="229" t="s">
        <v>158</v>
      </c>
      <c r="AU160" s="229" t="s">
        <v>83</v>
      </c>
      <c r="AY160" s="17" t="s">
        <v>156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162</v>
      </c>
      <c r="BM160" s="229" t="s">
        <v>176</v>
      </c>
    </row>
    <row r="161" s="2" customFormat="1">
      <c r="A161" s="38"/>
      <c r="B161" s="39"/>
      <c r="C161" s="40"/>
      <c r="D161" s="231" t="s">
        <v>163</v>
      </c>
      <c r="E161" s="40"/>
      <c r="F161" s="232" t="s">
        <v>174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163</v>
      </c>
      <c r="AU161" s="17" t="s">
        <v>83</v>
      </c>
    </row>
    <row r="162" s="13" customFormat="1">
      <c r="A162" s="13"/>
      <c r="B162" s="236"/>
      <c r="C162" s="237"/>
      <c r="D162" s="231" t="s">
        <v>164</v>
      </c>
      <c r="E162" s="238" t="s">
        <v>1</v>
      </c>
      <c r="F162" s="239" t="s">
        <v>177</v>
      </c>
      <c r="G162" s="237"/>
      <c r="H162" s="240">
        <v>12.374400000000001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164</v>
      </c>
      <c r="AU162" s="246" t="s">
        <v>83</v>
      </c>
      <c r="AV162" s="13" t="s">
        <v>83</v>
      </c>
      <c r="AW162" s="13" t="s">
        <v>31</v>
      </c>
      <c r="AX162" s="13" t="s">
        <v>73</v>
      </c>
      <c r="AY162" s="246" t="s">
        <v>156</v>
      </c>
    </row>
    <row r="163" s="13" customFormat="1">
      <c r="A163" s="13"/>
      <c r="B163" s="236"/>
      <c r="C163" s="237"/>
      <c r="D163" s="231" t="s">
        <v>164</v>
      </c>
      <c r="E163" s="238" t="s">
        <v>1</v>
      </c>
      <c r="F163" s="239" t="s">
        <v>178</v>
      </c>
      <c r="G163" s="237"/>
      <c r="H163" s="240">
        <v>3.7144999999999997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164</v>
      </c>
      <c r="AU163" s="246" t="s">
        <v>83</v>
      </c>
      <c r="AV163" s="13" t="s">
        <v>83</v>
      </c>
      <c r="AW163" s="13" t="s">
        <v>31</v>
      </c>
      <c r="AX163" s="13" t="s">
        <v>73</v>
      </c>
      <c r="AY163" s="246" t="s">
        <v>156</v>
      </c>
    </row>
    <row r="164" s="14" customFormat="1">
      <c r="A164" s="14"/>
      <c r="B164" s="247"/>
      <c r="C164" s="248"/>
      <c r="D164" s="231" t="s">
        <v>164</v>
      </c>
      <c r="E164" s="249" t="s">
        <v>1</v>
      </c>
      <c r="F164" s="250" t="s">
        <v>168</v>
      </c>
      <c r="G164" s="248"/>
      <c r="H164" s="251">
        <v>16.088900000000002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164</v>
      </c>
      <c r="AU164" s="257" t="s">
        <v>83</v>
      </c>
      <c r="AV164" s="14" t="s">
        <v>162</v>
      </c>
      <c r="AW164" s="14" t="s">
        <v>31</v>
      </c>
      <c r="AX164" s="14" t="s">
        <v>81</v>
      </c>
      <c r="AY164" s="257" t="s">
        <v>156</v>
      </c>
    </row>
    <row r="165" s="2" customFormat="1" ht="33" customHeight="1">
      <c r="A165" s="38"/>
      <c r="B165" s="39"/>
      <c r="C165" s="218" t="s">
        <v>162</v>
      </c>
      <c r="D165" s="218" t="s">
        <v>158</v>
      </c>
      <c r="E165" s="219" t="s">
        <v>179</v>
      </c>
      <c r="F165" s="220" t="s">
        <v>180</v>
      </c>
      <c r="G165" s="221" t="s">
        <v>175</v>
      </c>
      <c r="H165" s="222">
        <v>60.792000000000002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162</v>
      </c>
      <c r="AT165" s="229" t="s">
        <v>158</v>
      </c>
      <c r="AU165" s="229" t="s">
        <v>83</v>
      </c>
      <c r="AY165" s="17" t="s">
        <v>156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162</v>
      </c>
      <c r="BM165" s="229" t="s">
        <v>181</v>
      </c>
    </row>
    <row r="166" s="2" customFormat="1">
      <c r="A166" s="38"/>
      <c r="B166" s="39"/>
      <c r="C166" s="40"/>
      <c r="D166" s="231" t="s">
        <v>163</v>
      </c>
      <c r="E166" s="40"/>
      <c r="F166" s="232" t="s">
        <v>180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163</v>
      </c>
      <c r="AU166" s="17" t="s">
        <v>83</v>
      </c>
    </row>
    <row r="167" s="13" customFormat="1">
      <c r="A167" s="13"/>
      <c r="B167" s="236"/>
      <c r="C167" s="237"/>
      <c r="D167" s="231" t="s">
        <v>164</v>
      </c>
      <c r="E167" s="238" t="s">
        <v>1</v>
      </c>
      <c r="F167" s="239" t="s">
        <v>182</v>
      </c>
      <c r="G167" s="237"/>
      <c r="H167" s="240">
        <v>60.791500000000006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164</v>
      </c>
      <c r="AU167" s="246" t="s">
        <v>83</v>
      </c>
      <c r="AV167" s="13" t="s">
        <v>83</v>
      </c>
      <c r="AW167" s="13" t="s">
        <v>31</v>
      </c>
      <c r="AX167" s="13" t="s">
        <v>73</v>
      </c>
      <c r="AY167" s="246" t="s">
        <v>156</v>
      </c>
    </row>
    <row r="168" s="14" customFormat="1">
      <c r="A168" s="14"/>
      <c r="B168" s="247"/>
      <c r="C168" s="248"/>
      <c r="D168" s="231" t="s">
        <v>164</v>
      </c>
      <c r="E168" s="249" t="s">
        <v>1</v>
      </c>
      <c r="F168" s="250" t="s">
        <v>168</v>
      </c>
      <c r="G168" s="248"/>
      <c r="H168" s="251">
        <v>60.791500000000006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164</v>
      </c>
      <c r="AU168" s="257" t="s">
        <v>83</v>
      </c>
      <c r="AV168" s="14" t="s">
        <v>162</v>
      </c>
      <c r="AW168" s="14" t="s">
        <v>31</v>
      </c>
      <c r="AX168" s="14" t="s">
        <v>81</v>
      </c>
      <c r="AY168" s="257" t="s">
        <v>156</v>
      </c>
    </row>
    <row r="169" s="2" customFormat="1" ht="37.8" customHeight="1">
      <c r="A169" s="38"/>
      <c r="B169" s="39"/>
      <c r="C169" s="218" t="s">
        <v>183</v>
      </c>
      <c r="D169" s="218" t="s">
        <v>158</v>
      </c>
      <c r="E169" s="219" t="s">
        <v>184</v>
      </c>
      <c r="F169" s="220" t="s">
        <v>185</v>
      </c>
      <c r="G169" s="221" t="s">
        <v>175</v>
      </c>
      <c r="H169" s="222">
        <v>76.881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162</v>
      </c>
      <c r="AT169" s="229" t="s">
        <v>158</v>
      </c>
      <c r="AU169" s="229" t="s">
        <v>83</v>
      </c>
      <c r="AY169" s="17" t="s">
        <v>156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162</v>
      </c>
      <c r="BM169" s="229" t="s">
        <v>186</v>
      </c>
    </row>
    <row r="170" s="2" customFormat="1">
      <c r="A170" s="38"/>
      <c r="B170" s="39"/>
      <c r="C170" s="40"/>
      <c r="D170" s="231" t="s">
        <v>163</v>
      </c>
      <c r="E170" s="40"/>
      <c r="F170" s="232" t="s">
        <v>185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163</v>
      </c>
      <c r="AU170" s="17" t="s">
        <v>83</v>
      </c>
    </row>
    <row r="171" s="13" customFormat="1">
      <c r="A171" s="13"/>
      <c r="B171" s="236"/>
      <c r="C171" s="237"/>
      <c r="D171" s="231" t="s">
        <v>164</v>
      </c>
      <c r="E171" s="238" t="s">
        <v>1</v>
      </c>
      <c r="F171" s="239" t="s">
        <v>187</v>
      </c>
      <c r="G171" s="237"/>
      <c r="H171" s="240">
        <v>76.881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164</v>
      </c>
      <c r="AU171" s="246" t="s">
        <v>83</v>
      </c>
      <c r="AV171" s="13" t="s">
        <v>83</v>
      </c>
      <c r="AW171" s="13" t="s">
        <v>31</v>
      </c>
      <c r="AX171" s="13" t="s">
        <v>73</v>
      </c>
      <c r="AY171" s="246" t="s">
        <v>156</v>
      </c>
    </row>
    <row r="172" s="14" customFormat="1">
      <c r="A172" s="14"/>
      <c r="B172" s="247"/>
      <c r="C172" s="248"/>
      <c r="D172" s="231" t="s">
        <v>164</v>
      </c>
      <c r="E172" s="249" t="s">
        <v>1</v>
      </c>
      <c r="F172" s="250" t="s">
        <v>168</v>
      </c>
      <c r="G172" s="248"/>
      <c r="H172" s="251">
        <v>76.881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164</v>
      </c>
      <c r="AU172" s="257" t="s">
        <v>83</v>
      </c>
      <c r="AV172" s="14" t="s">
        <v>162</v>
      </c>
      <c r="AW172" s="14" t="s">
        <v>31</v>
      </c>
      <c r="AX172" s="14" t="s">
        <v>81</v>
      </c>
      <c r="AY172" s="257" t="s">
        <v>156</v>
      </c>
    </row>
    <row r="173" s="2" customFormat="1" ht="37.8" customHeight="1">
      <c r="A173" s="38"/>
      <c r="B173" s="39"/>
      <c r="C173" s="218" t="s">
        <v>176</v>
      </c>
      <c r="D173" s="218" t="s">
        <v>158</v>
      </c>
      <c r="E173" s="219" t="s">
        <v>188</v>
      </c>
      <c r="F173" s="220" t="s">
        <v>189</v>
      </c>
      <c r="G173" s="221" t="s">
        <v>175</v>
      </c>
      <c r="H173" s="222">
        <v>615.048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162</v>
      </c>
      <c r="AT173" s="229" t="s">
        <v>158</v>
      </c>
      <c r="AU173" s="229" t="s">
        <v>83</v>
      </c>
      <c r="AY173" s="17" t="s">
        <v>156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162</v>
      </c>
      <c r="BM173" s="229" t="s">
        <v>8</v>
      </c>
    </row>
    <row r="174" s="2" customFormat="1">
      <c r="A174" s="38"/>
      <c r="B174" s="39"/>
      <c r="C174" s="40"/>
      <c r="D174" s="231" t="s">
        <v>163</v>
      </c>
      <c r="E174" s="40"/>
      <c r="F174" s="232" t="s">
        <v>189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163</v>
      </c>
      <c r="AU174" s="17" t="s">
        <v>83</v>
      </c>
    </row>
    <row r="175" s="13" customFormat="1">
      <c r="A175" s="13"/>
      <c r="B175" s="236"/>
      <c r="C175" s="237"/>
      <c r="D175" s="231" t="s">
        <v>164</v>
      </c>
      <c r="E175" s="238" t="s">
        <v>1</v>
      </c>
      <c r="F175" s="239" t="s">
        <v>190</v>
      </c>
      <c r="G175" s="237"/>
      <c r="H175" s="240">
        <v>615.048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164</v>
      </c>
      <c r="AU175" s="246" t="s">
        <v>83</v>
      </c>
      <c r="AV175" s="13" t="s">
        <v>83</v>
      </c>
      <c r="AW175" s="13" t="s">
        <v>31</v>
      </c>
      <c r="AX175" s="13" t="s">
        <v>73</v>
      </c>
      <c r="AY175" s="246" t="s">
        <v>156</v>
      </c>
    </row>
    <row r="176" s="14" customFormat="1">
      <c r="A176" s="14"/>
      <c r="B176" s="247"/>
      <c r="C176" s="248"/>
      <c r="D176" s="231" t="s">
        <v>164</v>
      </c>
      <c r="E176" s="249" t="s">
        <v>1</v>
      </c>
      <c r="F176" s="250" t="s">
        <v>168</v>
      </c>
      <c r="G176" s="248"/>
      <c r="H176" s="251">
        <v>615.048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164</v>
      </c>
      <c r="AU176" s="257" t="s">
        <v>83</v>
      </c>
      <c r="AV176" s="14" t="s">
        <v>162</v>
      </c>
      <c r="AW176" s="14" t="s">
        <v>31</v>
      </c>
      <c r="AX176" s="14" t="s">
        <v>81</v>
      </c>
      <c r="AY176" s="257" t="s">
        <v>156</v>
      </c>
    </row>
    <row r="177" s="2" customFormat="1" ht="33" customHeight="1">
      <c r="A177" s="38"/>
      <c r="B177" s="39"/>
      <c r="C177" s="218" t="s">
        <v>191</v>
      </c>
      <c r="D177" s="218" t="s">
        <v>158</v>
      </c>
      <c r="E177" s="219" t="s">
        <v>192</v>
      </c>
      <c r="F177" s="220" t="s">
        <v>193</v>
      </c>
      <c r="G177" s="221" t="s">
        <v>194</v>
      </c>
      <c r="H177" s="222">
        <v>134.542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162</v>
      </c>
      <c r="AT177" s="229" t="s">
        <v>158</v>
      </c>
      <c r="AU177" s="229" t="s">
        <v>83</v>
      </c>
      <c r="AY177" s="17" t="s">
        <v>156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162</v>
      </c>
      <c r="BM177" s="229" t="s">
        <v>195</v>
      </c>
    </row>
    <row r="178" s="2" customFormat="1">
      <c r="A178" s="38"/>
      <c r="B178" s="39"/>
      <c r="C178" s="40"/>
      <c r="D178" s="231" t="s">
        <v>163</v>
      </c>
      <c r="E178" s="40"/>
      <c r="F178" s="232" t="s">
        <v>193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163</v>
      </c>
      <c r="AU178" s="17" t="s">
        <v>83</v>
      </c>
    </row>
    <row r="179" s="13" customFormat="1">
      <c r="A179" s="13"/>
      <c r="B179" s="236"/>
      <c r="C179" s="237"/>
      <c r="D179" s="231" t="s">
        <v>164</v>
      </c>
      <c r="E179" s="238" t="s">
        <v>1</v>
      </c>
      <c r="F179" s="239" t="s">
        <v>196</v>
      </c>
      <c r="G179" s="237"/>
      <c r="H179" s="240">
        <v>134.54175000000001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164</v>
      </c>
      <c r="AU179" s="246" t="s">
        <v>83</v>
      </c>
      <c r="AV179" s="13" t="s">
        <v>83</v>
      </c>
      <c r="AW179" s="13" t="s">
        <v>31</v>
      </c>
      <c r="AX179" s="13" t="s">
        <v>73</v>
      </c>
      <c r="AY179" s="246" t="s">
        <v>156</v>
      </c>
    </row>
    <row r="180" s="14" customFormat="1">
      <c r="A180" s="14"/>
      <c r="B180" s="247"/>
      <c r="C180" s="248"/>
      <c r="D180" s="231" t="s">
        <v>164</v>
      </c>
      <c r="E180" s="249" t="s">
        <v>1</v>
      </c>
      <c r="F180" s="250" t="s">
        <v>168</v>
      </c>
      <c r="G180" s="248"/>
      <c r="H180" s="251">
        <v>134.54175000000001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164</v>
      </c>
      <c r="AU180" s="257" t="s">
        <v>83</v>
      </c>
      <c r="AV180" s="14" t="s">
        <v>162</v>
      </c>
      <c r="AW180" s="14" t="s">
        <v>31</v>
      </c>
      <c r="AX180" s="14" t="s">
        <v>81</v>
      </c>
      <c r="AY180" s="257" t="s">
        <v>156</v>
      </c>
    </row>
    <row r="181" s="2" customFormat="1" ht="16.5" customHeight="1">
      <c r="A181" s="38"/>
      <c r="B181" s="39"/>
      <c r="C181" s="218" t="s">
        <v>181</v>
      </c>
      <c r="D181" s="218" t="s">
        <v>158</v>
      </c>
      <c r="E181" s="219" t="s">
        <v>197</v>
      </c>
      <c r="F181" s="220" t="s">
        <v>198</v>
      </c>
      <c r="G181" s="221" t="s">
        <v>175</v>
      </c>
      <c r="H181" s="222">
        <v>76.881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162</v>
      </c>
      <c r="AT181" s="229" t="s">
        <v>158</v>
      </c>
      <c r="AU181" s="229" t="s">
        <v>83</v>
      </c>
      <c r="AY181" s="17" t="s">
        <v>156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162</v>
      </c>
      <c r="BM181" s="229" t="s">
        <v>199</v>
      </c>
    </row>
    <row r="182" s="2" customFormat="1">
      <c r="A182" s="38"/>
      <c r="B182" s="39"/>
      <c r="C182" s="40"/>
      <c r="D182" s="231" t="s">
        <v>163</v>
      </c>
      <c r="E182" s="40"/>
      <c r="F182" s="232" t="s">
        <v>198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163</v>
      </c>
      <c r="AU182" s="17" t="s">
        <v>83</v>
      </c>
    </row>
    <row r="183" s="12" customFormat="1" ht="22.8" customHeight="1">
      <c r="A183" s="12"/>
      <c r="B183" s="202"/>
      <c r="C183" s="203"/>
      <c r="D183" s="204" t="s">
        <v>72</v>
      </c>
      <c r="E183" s="216" t="s">
        <v>83</v>
      </c>
      <c r="F183" s="216" t="s">
        <v>200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SUM(P184:P191)</f>
        <v>0</v>
      </c>
      <c r="Q183" s="210"/>
      <c r="R183" s="211">
        <f>SUM(R184:R191)</f>
        <v>0</v>
      </c>
      <c r="S183" s="210"/>
      <c r="T183" s="212">
        <f>SUM(T184:T191)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81</v>
      </c>
      <c r="AT183" s="214" t="s">
        <v>72</v>
      </c>
      <c r="AU183" s="214" t="s">
        <v>81</v>
      </c>
      <c r="AY183" s="213" t="s">
        <v>156</v>
      </c>
      <c r="BK183" s="215">
        <f>SUM(BK184:BK191)</f>
        <v>0</v>
      </c>
    </row>
    <row r="184" s="2" customFormat="1" ht="33" customHeight="1">
      <c r="A184" s="38"/>
      <c r="B184" s="39"/>
      <c r="C184" s="218" t="s">
        <v>201</v>
      </c>
      <c r="D184" s="218" t="s">
        <v>158</v>
      </c>
      <c r="E184" s="219" t="s">
        <v>202</v>
      </c>
      <c r="F184" s="220" t="s">
        <v>203</v>
      </c>
      <c r="G184" s="221" t="s">
        <v>175</v>
      </c>
      <c r="H184" s="222">
        <v>40.295999999999999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162</v>
      </c>
      <c r="AT184" s="229" t="s">
        <v>158</v>
      </c>
      <c r="AU184" s="229" t="s">
        <v>83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162</v>
      </c>
      <c r="BM184" s="229" t="s">
        <v>204</v>
      </c>
    </row>
    <row r="185" s="2" customFormat="1">
      <c r="A185" s="38"/>
      <c r="B185" s="39"/>
      <c r="C185" s="40"/>
      <c r="D185" s="231" t="s">
        <v>163</v>
      </c>
      <c r="E185" s="40"/>
      <c r="F185" s="232" t="s">
        <v>203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163</v>
      </c>
      <c r="AU185" s="17" t="s">
        <v>83</v>
      </c>
    </row>
    <row r="186" s="13" customFormat="1">
      <c r="A186" s="13"/>
      <c r="B186" s="236"/>
      <c r="C186" s="237"/>
      <c r="D186" s="231" t="s">
        <v>164</v>
      </c>
      <c r="E186" s="238" t="s">
        <v>1</v>
      </c>
      <c r="F186" s="239" t="s">
        <v>205</v>
      </c>
      <c r="G186" s="237"/>
      <c r="H186" s="240">
        <v>40.296080000000003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164</v>
      </c>
      <c r="AU186" s="246" t="s">
        <v>83</v>
      </c>
      <c r="AV186" s="13" t="s">
        <v>83</v>
      </c>
      <c r="AW186" s="13" t="s">
        <v>31</v>
      </c>
      <c r="AX186" s="13" t="s">
        <v>73</v>
      </c>
      <c r="AY186" s="246" t="s">
        <v>156</v>
      </c>
    </row>
    <row r="187" s="14" customFormat="1">
      <c r="A187" s="14"/>
      <c r="B187" s="247"/>
      <c r="C187" s="248"/>
      <c r="D187" s="231" t="s">
        <v>164</v>
      </c>
      <c r="E187" s="249" t="s">
        <v>1</v>
      </c>
      <c r="F187" s="250" t="s">
        <v>168</v>
      </c>
      <c r="G187" s="248"/>
      <c r="H187" s="251">
        <v>40.296080000000003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164</v>
      </c>
      <c r="AU187" s="257" t="s">
        <v>83</v>
      </c>
      <c r="AV187" s="14" t="s">
        <v>162</v>
      </c>
      <c r="AW187" s="14" t="s">
        <v>31</v>
      </c>
      <c r="AX187" s="14" t="s">
        <v>81</v>
      </c>
      <c r="AY187" s="257" t="s">
        <v>156</v>
      </c>
    </row>
    <row r="188" s="2" customFormat="1" ht="24.15" customHeight="1">
      <c r="A188" s="38"/>
      <c r="B188" s="39"/>
      <c r="C188" s="218" t="s">
        <v>186</v>
      </c>
      <c r="D188" s="218" t="s">
        <v>158</v>
      </c>
      <c r="E188" s="219" t="s">
        <v>206</v>
      </c>
      <c r="F188" s="220" t="s">
        <v>207</v>
      </c>
      <c r="G188" s="221" t="s">
        <v>208</v>
      </c>
      <c r="H188" s="222">
        <v>174.49000000000001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162</v>
      </c>
      <c r="AT188" s="229" t="s">
        <v>158</v>
      </c>
      <c r="AU188" s="229" t="s">
        <v>83</v>
      </c>
      <c r="AY188" s="17" t="s">
        <v>156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162</v>
      </c>
      <c r="BM188" s="229" t="s">
        <v>209</v>
      </c>
    </row>
    <row r="189" s="2" customFormat="1">
      <c r="A189" s="38"/>
      <c r="B189" s="39"/>
      <c r="C189" s="40"/>
      <c r="D189" s="231" t="s">
        <v>163</v>
      </c>
      <c r="E189" s="40"/>
      <c r="F189" s="232" t="s">
        <v>207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163</v>
      </c>
      <c r="AU189" s="17" t="s">
        <v>83</v>
      </c>
    </row>
    <row r="190" s="13" customFormat="1">
      <c r="A190" s="13"/>
      <c r="B190" s="236"/>
      <c r="C190" s="237"/>
      <c r="D190" s="231" t="s">
        <v>164</v>
      </c>
      <c r="E190" s="238" t="s">
        <v>1</v>
      </c>
      <c r="F190" s="239" t="s">
        <v>210</v>
      </c>
      <c r="G190" s="237"/>
      <c r="H190" s="240">
        <v>174.49000000000001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164</v>
      </c>
      <c r="AU190" s="246" t="s">
        <v>83</v>
      </c>
      <c r="AV190" s="13" t="s">
        <v>83</v>
      </c>
      <c r="AW190" s="13" t="s">
        <v>31</v>
      </c>
      <c r="AX190" s="13" t="s">
        <v>73</v>
      </c>
      <c r="AY190" s="246" t="s">
        <v>156</v>
      </c>
    </row>
    <row r="191" s="14" customFormat="1">
      <c r="A191" s="14"/>
      <c r="B191" s="247"/>
      <c r="C191" s="248"/>
      <c r="D191" s="231" t="s">
        <v>164</v>
      </c>
      <c r="E191" s="249" t="s">
        <v>1</v>
      </c>
      <c r="F191" s="250" t="s">
        <v>168</v>
      </c>
      <c r="G191" s="248"/>
      <c r="H191" s="251">
        <v>174.49000000000001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164</v>
      </c>
      <c r="AU191" s="257" t="s">
        <v>83</v>
      </c>
      <c r="AV191" s="14" t="s">
        <v>162</v>
      </c>
      <c r="AW191" s="14" t="s">
        <v>31</v>
      </c>
      <c r="AX191" s="14" t="s">
        <v>81</v>
      </c>
      <c r="AY191" s="257" t="s">
        <v>156</v>
      </c>
    </row>
    <row r="192" s="12" customFormat="1" ht="22.8" customHeight="1">
      <c r="A192" s="12"/>
      <c r="B192" s="202"/>
      <c r="C192" s="203"/>
      <c r="D192" s="204" t="s">
        <v>72</v>
      </c>
      <c r="E192" s="216" t="s">
        <v>172</v>
      </c>
      <c r="F192" s="216" t="s">
        <v>211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SUM(P193:P208)</f>
        <v>0</v>
      </c>
      <c r="Q192" s="210"/>
      <c r="R192" s="211">
        <f>SUM(R193:R208)</f>
        <v>0</v>
      </c>
      <c r="S192" s="210"/>
      <c r="T192" s="212">
        <f>SUM(T193:T208)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81</v>
      </c>
      <c r="AT192" s="214" t="s">
        <v>72</v>
      </c>
      <c r="AU192" s="214" t="s">
        <v>81</v>
      </c>
      <c r="AY192" s="213" t="s">
        <v>156</v>
      </c>
      <c r="BK192" s="215">
        <f>SUM(BK193:BK208)</f>
        <v>0</v>
      </c>
    </row>
    <row r="193" s="2" customFormat="1" ht="37.8" customHeight="1">
      <c r="A193" s="38"/>
      <c r="B193" s="39"/>
      <c r="C193" s="218" t="s">
        <v>212</v>
      </c>
      <c r="D193" s="218" t="s">
        <v>158</v>
      </c>
      <c r="E193" s="219" t="s">
        <v>213</v>
      </c>
      <c r="F193" s="220" t="s">
        <v>214</v>
      </c>
      <c r="G193" s="221" t="s">
        <v>215</v>
      </c>
      <c r="H193" s="222">
        <v>4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162</v>
      </c>
      <c r="AT193" s="229" t="s">
        <v>158</v>
      </c>
      <c r="AU193" s="229" t="s">
        <v>83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162</v>
      </c>
      <c r="BM193" s="229" t="s">
        <v>216</v>
      </c>
    </row>
    <row r="194" s="2" customFormat="1">
      <c r="A194" s="38"/>
      <c r="B194" s="39"/>
      <c r="C194" s="40"/>
      <c r="D194" s="231" t="s">
        <v>163</v>
      </c>
      <c r="E194" s="40"/>
      <c r="F194" s="232" t="s">
        <v>214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163</v>
      </c>
      <c r="AU194" s="17" t="s">
        <v>83</v>
      </c>
    </row>
    <row r="195" s="13" customFormat="1">
      <c r="A195" s="13"/>
      <c r="B195" s="236"/>
      <c r="C195" s="237"/>
      <c r="D195" s="231" t="s">
        <v>164</v>
      </c>
      <c r="E195" s="238" t="s">
        <v>1</v>
      </c>
      <c r="F195" s="239" t="s">
        <v>217</v>
      </c>
      <c r="G195" s="237"/>
      <c r="H195" s="240">
        <v>4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164</v>
      </c>
      <c r="AU195" s="246" t="s">
        <v>83</v>
      </c>
      <c r="AV195" s="13" t="s">
        <v>83</v>
      </c>
      <c r="AW195" s="13" t="s">
        <v>31</v>
      </c>
      <c r="AX195" s="13" t="s">
        <v>73</v>
      </c>
      <c r="AY195" s="246" t="s">
        <v>156</v>
      </c>
    </row>
    <row r="196" s="14" customFormat="1">
      <c r="A196" s="14"/>
      <c r="B196" s="247"/>
      <c r="C196" s="248"/>
      <c r="D196" s="231" t="s">
        <v>164</v>
      </c>
      <c r="E196" s="249" t="s">
        <v>1</v>
      </c>
      <c r="F196" s="250" t="s">
        <v>168</v>
      </c>
      <c r="G196" s="248"/>
      <c r="H196" s="251">
        <v>4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164</v>
      </c>
      <c r="AU196" s="257" t="s">
        <v>83</v>
      </c>
      <c r="AV196" s="14" t="s">
        <v>162</v>
      </c>
      <c r="AW196" s="14" t="s">
        <v>31</v>
      </c>
      <c r="AX196" s="14" t="s">
        <v>81</v>
      </c>
      <c r="AY196" s="257" t="s">
        <v>156</v>
      </c>
    </row>
    <row r="197" s="2" customFormat="1" ht="33" customHeight="1">
      <c r="A197" s="38"/>
      <c r="B197" s="39"/>
      <c r="C197" s="218" t="s">
        <v>8</v>
      </c>
      <c r="D197" s="218" t="s">
        <v>158</v>
      </c>
      <c r="E197" s="219" t="s">
        <v>218</v>
      </c>
      <c r="F197" s="220" t="s">
        <v>219</v>
      </c>
      <c r="G197" s="221" t="s">
        <v>175</v>
      </c>
      <c r="H197" s="222">
        <v>0.21199999999999999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162</v>
      </c>
      <c r="AT197" s="229" t="s">
        <v>158</v>
      </c>
      <c r="AU197" s="229" t="s">
        <v>83</v>
      </c>
      <c r="AY197" s="17" t="s">
        <v>156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162</v>
      </c>
      <c r="BM197" s="229" t="s">
        <v>220</v>
      </c>
    </row>
    <row r="198" s="2" customFormat="1">
      <c r="A198" s="38"/>
      <c r="B198" s="39"/>
      <c r="C198" s="40"/>
      <c r="D198" s="231" t="s">
        <v>163</v>
      </c>
      <c r="E198" s="40"/>
      <c r="F198" s="232" t="s">
        <v>219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163</v>
      </c>
      <c r="AU198" s="17" t="s">
        <v>83</v>
      </c>
    </row>
    <row r="199" s="13" customFormat="1">
      <c r="A199" s="13"/>
      <c r="B199" s="236"/>
      <c r="C199" s="237"/>
      <c r="D199" s="231" t="s">
        <v>164</v>
      </c>
      <c r="E199" s="238" t="s">
        <v>1</v>
      </c>
      <c r="F199" s="239" t="s">
        <v>221</v>
      </c>
      <c r="G199" s="237"/>
      <c r="H199" s="240">
        <v>0.21149999999999997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164</v>
      </c>
      <c r="AU199" s="246" t="s">
        <v>83</v>
      </c>
      <c r="AV199" s="13" t="s">
        <v>83</v>
      </c>
      <c r="AW199" s="13" t="s">
        <v>31</v>
      </c>
      <c r="AX199" s="13" t="s">
        <v>73</v>
      </c>
      <c r="AY199" s="246" t="s">
        <v>156</v>
      </c>
    </row>
    <row r="200" s="14" customFormat="1">
      <c r="A200" s="14"/>
      <c r="B200" s="247"/>
      <c r="C200" s="248"/>
      <c r="D200" s="231" t="s">
        <v>164</v>
      </c>
      <c r="E200" s="249" t="s">
        <v>1</v>
      </c>
      <c r="F200" s="250" t="s">
        <v>168</v>
      </c>
      <c r="G200" s="248"/>
      <c r="H200" s="251">
        <v>0.21149999999999997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164</v>
      </c>
      <c r="AU200" s="257" t="s">
        <v>83</v>
      </c>
      <c r="AV200" s="14" t="s">
        <v>162</v>
      </c>
      <c r="AW200" s="14" t="s">
        <v>31</v>
      </c>
      <c r="AX200" s="14" t="s">
        <v>81</v>
      </c>
      <c r="AY200" s="257" t="s">
        <v>156</v>
      </c>
    </row>
    <row r="201" s="2" customFormat="1" ht="24.15" customHeight="1">
      <c r="A201" s="38"/>
      <c r="B201" s="39"/>
      <c r="C201" s="218" t="s">
        <v>222</v>
      </c>
      <c r="D201" s="218" t="s">
        <v>158</v>
      </c>
      <c r="E201" s="219" t="s">
        <v>223</v>
      </c>
      <c r="F201" s="220" t="s">
        <v>224</v>
      </c>
      <c r="G201" s="221" t="s">
        <v>215</v>
      </c>
      <c r="H201" s="222">
        <v>1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38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162</v>
      </c>
      <c r="AT201" s="229" t="s">
        <v>158</v>
      </c>
      <c r="AU201" s="229" t="s">
        <v>83</v>
      </c>
      <c r="AY201" s="17" t="s">
        <v>156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81</v>
      </c>
      <c r="BK201" s="230">
        <f>ROUND(I201*H201,2)</f>
        <v>0</v>
      </c>
      <c r="BL201" s="17" t="s">
        <v>162</v>
      </c>
      <c r="BM201" s="229" t="s">
        <v>225</v>
      </c>
    </row>
    <row r="202" s="2" customFormat="1">
      <c r="A202" s="38"/>
      <c r="B202" s="39"/>
      <c r="C202" s="40"/>
      <c r="D202" s="231" t="s">
        <v>163</v>
      </c>
      <c r="E202" s="40"/>
      <c r="F202" s="232" t="s">
        <v>224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163</v>
      </c>
      <c r="AU202" s="17" t="s">
        <v>83</v>
      </c>
    </row>
    <row r="203" s="13" customFormat="1">
      <c r="A203" s="13"/>
      <c r="B203" s="236"/>
      <c r="C203" s="237"/>
      <c r="D203" s="231" t="s">
        <v>164</v>
      </c>
      <c r="E203" s="238" t="s">
        <v>1</v>
      </c>
      <c r="F203" s="239" t="s">
        <v>226</v>
      </c>
      <c r="G203" s="237"/>
      <c r="H203" s="240">
        <v>1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164</v>
      </c>
      <c r="AU203" s="246" t="s">
        <v>83</v>
      </c>
      <c r="AV203" s="13" t="s">
        <v>83</v>
      </c>
      <c r="AW203" s="13" t="s">
        <v>31</v>
      </c>
      <c r="AX203" s="13" t="s">
        <v>73</v>
      </c>
      <c r="AY203" s="246" t="s">
        <v>156</v>
      </c>
    </row>
    <row r="204" s="14" customFormat="1">
      <c r="A204" s="14"/>
      <c r="B204" s="247"/>
      <c r="C204" s="248"/>
      <c r="D204" s="231" t="s">
        <v>164</v>
      </c>
      <c r="E204" s="249" t="s">
        <v>1</v>
      </c>
      <c r="F204" s="250" t="s">
        <v>168</v>
      </c>
      <c r="G204" s="248"/>
      <c r="H204" s="251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164</v>
      </c>
      <c r="AU204" s="257" t="s">
        <v>83</v>
      </c>
      <c r="AV204" s="14" t="s">
        <v>162</v>
      </c>
      <c r="AW204" s="14" t="s">
        <v>31</v>
      </c>
      <c r="AX204" s="14" t="s">
        <v>81</v>
      </c>
      <c r="AY204" s="257" t="s">
        <v>156</v>
      </c>
    </row>
    <row r="205" s="2" customFormat="1" ht="24.15" customHeight="1">
      <c r="A205" s="38"/>
      <c r="B205" s="39"/>
      <c r="C205" s="218" t="s">
        <v>195</v>
      </c>
      <c r="D205" s="218" t="s">
        <v>158</v>
      </c>
      <c r="E205" s="219" t="s">
        <v>227</v>
      </c>
      <c r="F205" s="220" t="s">
        <v>228</v>
      </c>
      <c r="G205" s="221" t="s">
        <v>208</v>
      </c>
      <c r="H205" s="222">
        <v>3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162</v>
      </c>
      <c r="AT205" s="229" t="s">
        <v>158</v>
      </c>
      <c r="AU205" s="229" t="s">
        <v>83</v>
      </c>
      <c r="AY205" s="17" t="s">
        <v>156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162</v>
      </c>
      <c r="BM205" s="229" t="s">
        <v>229</v>
      </c>
    </row>
    <row r="206" s="2" customFormat="1">
      <c r="A206" s="38"/>
      <c r="B206" s="39"/>
      <c r="C206" s="40"/>
      <c r="D206" s="231" t="s">
        <v>163</v>
      </c>
      <c r="E206" s="40"/>
      <c r="F206" s="232" t="s">
        <v>228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163</v>
      </c>
      <c r="AU206" s="17" t="s">
        <v>83</v>
      </c>
    </row>
    <row r="207" s="13" customFormat="1">
      <c r="A207" s="13"/>
      <c r="B207" s="236"/>
      <c r="C207" s="237"/>
      <c r="D207" s="231" t="s">
        <v>164</v>
      </c>
      <c r="E207" s="238" t="s">
        <v>1</v>
      </c>
      <c r="F207" s="239" t="s">
        <v>230</v>
      </c>
      <c r="G207" s="237"/>
      <c r="H207" s="240">
        <v>3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164</v>
      </c>
      <c r="AU207" s="246" t="s">
        <v>83</v>
      </c>
      <c r="AV207" s="13" t="s">
        <v>83</v>
      </c>
      <c r="AW207" s="13" t="s">
        <v>31</v>
      </c>
      <c r="AX207" s="13" t="s">
        <v>73</v>
      </c>
      <c r="AY207" s="246" t="s">
        <v>156</v>
      </c>
    </row>
    <row r="208" s="14" customFormat="1">
      <c r="A208" s="14"/>
      <c r="B208" s="247"/>
      <c r="C208" s="248"/>
      <c r="D208" s="231" t="s">
        <v>164</v>
      </c>
      <c r="E208" s="249" t="s">
        <v>1</v>
      </c>
      <c r="F208" s="250" t="s">
        <v>168</v>
      </c>
      <c r="G208" s="248"/>
      <c r="H208" s="251">
        <v>3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164</v>
      </c>
      <c r="AU208" s="257" t="s">
        <v>83</v>
      </c>
      <c r="AV208" s="14" t="s">
        <v>162</v>
      </c>
      <c r="AW208" s="14" t="s">
        <v>31</v>
      </c>
      <c r="AX208" s="14" t="s">
        <v>81</v>
      </c>
      <c r="AY208" s="257" t="s">
        <v>156</v>
      </c>
    </row>
    <row r="209" s="12" customFormat="1" ht="22.8" customHeight="1">
      <c r="A209" s="12"/>
      <c r="B209" s="202"/>
      <c r="C209" s="203"/>
      <c r="D209" s="204" t="s">
        <v>72</v>
      </c>
      <c r="E209" s="216" t="s">
        <v>183</v>
      </c>
      <c r="F209" s="216" t="s">
        <v>231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SUM(P210:P234)</f>
        <v>0</v>
      </c>
      <c r="Q209" s="210"/>
      <c r="R209" s="211">
        <f>SUM(R210:R234)</f>
        <v>0</v>
      </c>
      <c r="S209" s="210"/>
      <c r="T209" s="212">
        <f>SUM(T210:T234)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81</v>
      </c>
      <c r="AT209" s="214" t="s">
        <v>72</v>
      </c>
      <c r="AU209" s="214" t="s">
        <v>81</v>
      </c>
      <c r="AY209" s="213" t="s">
        <v>156</v>
      </c>
      <c r="BK209" s="215">
        <f>SUM(BK210:BK234)</f>
        <v>0</v>
      </c>
    </row>
    <row r="210" s="2" customFormat="1" ht="24.15" customHeight="1">
      <c r="A210" s="38"/>
      <c r="B210" s="39"/>
      <c r="C210" s="218" t="s">
        <v>232</v>
      </c>
      <c r="D210" s="218" t="s">
        <v>158</v>
      </c>
      <c r="E210" s="219" t="s">
        <v>233</v>
      </c>
      <c r="F210" s="220" t="s">
        <v>234</v>
      </c>
      <c r="G210" s="221" t="s">
        <v>161</v>
      </c>
      <c r="H210" s="222">
        <v>78.614999999999995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162</v>
      </c>
      <c r="AT210" s="229" t="s">
        <v>158</v>
      </c>
      <c r="AU210" s="229" t="s">
        <v>83</v>
      </c>
      <c r="AY210" s="17" t="s">
        <v>156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162</v>
      </c>
      <c r="BM210" s="229" t="s">
        <v>235</v>
      </c>
    </row>
    <row r="211" s="2" customFormat="1">
      <c r="A211" s="38"/>
      <c r="B211" s="39"/>
      <c r="C211" s="40"/>
      <c r="D211" s="231" t="s">
        <v>163</v>
      </c>
      <c r="E211" s="40"/>
      <c r="F211" s="232" t="s">
        <v>234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163</v>
      </c>
      <c r="AU211" s="17" t="s">
        <v>83</v>
      </c>
    </row>
    <row r="212" s="13" customFormat="1">
      <c r="A212" s="13"/>
      <c r="B212" s="236"/>
      <c r="C212" s="237"/>
      <c r="D212" s="231" t="s">
        <v>164</v>
      </c>
      <c r="E212" s="238" t="s">
        <v>1</v>
      </c>
      <c r="F212" s="239" t="s">
        <v>236</v>
      </c>
      <c r="G212" s="237"/>
      <c r="H212" s="240">
        <v>60.052000000000007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164</v>
      </c>
      <c r="AU212" s="246" t="s">
        <v>83</v>
      </c>
      <c r="AV212" s="13" t="s">
        <v>83</v>
      </c>
      <c r="AW212" s="13" t="s">
        <v>31</v>
      </c>
      <c r="AX212" s="13" t="s">
        <v>73</v>
      </c>
      <c r="AY212" s="246" t="s">
        <v>156</v>
      </c>
    </row>
    <row r="213" s="13" customFormat="1">
      <c r="A213" s="13"/>
      <c r="B213" s="236"/>
      <c r="C213" s="237"/>
      <c r="D213" s="231" t="s">
        <v>164</v>
      </c>
      <c r="E213" s="238" t="s">
        <v>1</v>
      </c>
      <c r="F213" s="239" t="s">
        <v>237</v>
      </c>
      <c r="G213" s="237"/>
      <c r="H213" s="240">
        <v>11.143499999999992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164</v>
      </c>
      <c r="AU213" s="246" t="s">
        <v>83</v>
      </c>
      <c r="AV213" s="13" t="s">
        <v>83</v>
      </c>
      <c r="AW213" s="13" t="s">
        <v>31</v>
      </c>
      <c r="AX213" s="13" t="s">
        <v>73</v>
      </c>
      <c r="AY213" s="246" t="s">
        <v>156</v>
      </c>
    </row>
    <row r="214" s="13" customFormat="1">
      <c r="A214" s="13"/>
      <c r="B214" s="236"/>
      <c r="C214" s="237"/>
      <c r="D214" s="231" t="s">
        <v>164</v>
      </c>
      <c r="E214" s="238" t="s">
        <v>1</v>
      </c>
      <c r="F214" s="239" t="s">
        <v>238</v>
      </c>
      <c r="G214" s="237"/>
      <c r="H214" s="240">
        <v>7.4190000000000076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164</v>
      </c>
      <c r="AU214" s="246" t="s">
        <v>83</v>
      </c>
      <c r="AV214" s="13" t="s">
        <v>83</v>
      </c>
      <c r="AW214" s="13" t="s">
        <v>31</v>
      </c>
      <c r="AX214" s="13" t="s">
        <v>73</v>
      </c>
      <c r="AY214" s="246" t="s">
        <v>156</v>
      </c>
    </row>
    <row r="215" s="14" customFormat="1">
      <c r="A215" s="14"/>
      <c r="B215" s="247"/>
      <c r="C215" s="248"/>
      <c r="D215" s="231" t="s">
        <v>164</v>
      </c>
      <c r="E215" s="249" t="s">
        <v>1</v>
      </c>
      <c r="F215" s="250" t="s">
        <v>168</v>
      </c>
      <c r="G215" s="248"/>
      <c r="H215" s="251">
        <v>78.614500000000007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164</v>
      </c>
      <c r="AU215" s="257" t="s">
        <v>83</v>
      </c>
      <c r="AV215" s="14" t="s">
        <v>162</v>
      </c>
      <c r="AW215" s="14" t="s">
        <v>31</v>
      </c>
      <c r="AX215" s="14" t="s">
        <v>81</v>
      </c>
      <c r="AY215" s="257" t="s">
        <v>156</v>
      </c>
    </row>
    <row r="216" s="2" customFormat="1" ht="33" customHeight="1">
      <c r="A216" s="38"/>
      <c r="B216" s="39"/>
      <c r="C216" s="218" t="s">
        <v>199</v>
      </c>
      <c r="D216" s="218" t="s">
        <v>158</v>
      </c>
      <c r="E216" s="219" t="s">
        <v>239</v>
      </c>
      <c r="F216" s="220" t="s">
        <v>240</v>
      </c>
      <c r="G216" s="221" t="s">
        <v>161</v>
      </c>
      <c r="H216" s="222">
        <v>11.144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162</v>
      </c>
      <c r="AT216" s="229" t="s">
        <v>158</v>
      </c>
      <c r="AU216" s="229" t="s">
        <v>83</v>
      </c>
      <c r="AY216" s="17" t="s">
        <v>156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162</v>
      </c>
      <c r="BM216" s="229" t="s">
        <v>241</v>
      </c>
    </row>
    <row r="217" s="2" customFormat="1">
      <c r="A217" s="38"/>
      <c r="B217" s="39"/>
      <c r="C217" s="40"/>
      <c r="D217" s="231" t="s">
        <v>163</v>
      </c>
      <c r="E217" s="40"/>
      <c r="F217" s="232" t="s">
        <v>240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163</v>
      </c>
      <c r="AU217" s="17" t="s">
        <v>83</v>
      </c>
    </row>
    <row r="218" s="13" customFormat="1">
      <c r="A218" s="13"/>
      <c r="B218" s="236"/>
      <c r="C218" s="237"/>
      <c r="D218" s="231" t="s">
        <v>164</v>
      </c>
      <c r="E218" s="238" t="s">
        <v>1</v>
      </c>
      <c r="F218" s="239" t="s">
        <v>237</v>
      </c>
      <c r="G218" s="237"/>
      <c r="H218" s="240">
        <v>11.143499999999992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164</v>
      </c>
      <c r="AU218" s="246" t="s">
        <v>83</v>
      </c>
      <c r="AV218" s="13" t="s">
        <v>83</v>
      </c>
      <c r="AW218" s="13" t="s">
        <v>31</v>
      </c>
      <c r="AX218" s="13" t="s">
        <v>73</v>
      </c>
      <c r="AY218" s="246" t="s">
        <v>156</v>
      </c>
    </row>
    <row r="219" s="14" customFormat="1">
      <c r="A219" s="14"/>
      <c r="B219" s="247"/>
      <c r="C219" s="248"/>
      <c r="D219" s="231" t="s">
        <v>164</v>
      </c>
      <c r="E219" s="249" t="s">
        <v>1</v>
      </c>
      <c r="F219" s="250" t="s">
        <v>168</v>
      </c>
      <c r="G219" s="248"/>
      <c r="H219" s="251">
        <v>11.143499999999992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164</v>
      </c>
      <c r="AU219" s="257" t="s">
        <v>83</v>
      </c>
      <c r="AV219" s="14" t="s">
        <v>162</v>
      </c>
      <c r="AW219" s="14" t="s">
        <v>31</v>
      </c>
      <c r="AX219" s="14" t="s">
        <v>81</v>
      </c>
      <c r="AY219" s="257" t="s">
        <v>156</v>
      </c>
    </row>
    <row r="220" s="2" customFormat="1" ht="33" customHeight="1">
      <c r="A220" s="38"/>
      <c r="B220" s="39"/>
      <c r="C220" s="218" t="s">
        <v>242</v>
      </c>
      <c r="D220" s="218" t="s">
        <v>158</v>
      </c>
      <c r="E220" s="219" t="s">
        <v>243</v>
      </c>
      <c r="F220" s="220" t="s">
        <v>244</v>
      </c>
      <c r="G220" s="221" t="s">
        <v>161</v>
      </c>
      <c r="H220" s="222">
        <v>11.144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162</v>
      </c>
      <c r="AT220" s="229" t="s">
        <v>158</v>
      </c>
      <c r="AU220" s="229" t="s">
        <v>83</v>
      </c>
      <c r="AY220" s="17" t="s">
        <v>156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162</v>
      </c>
      <c r="BM220" s="229" t="s">
        <v>245</v>
      </c>
    </row>
    <row r="221" s="2" customFormat="1">
      <c r="A221" s="38"/>
      <c r="B221" s="39"/>
      <c r="C221" s="40"/>
      <c r="D221" s="231" t="s">
        <v>163</v>
      </c>
      <c r="E221" s="40"/>
      <c r="F221" s="232" t="s">
        <v>244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163</v>
      </c>
      <c r="AU221" s="17" t="s">
        <v>83</v>
      </c>
    </row>
    <row r="222" s="13" customFormat="1">
      <c r="A222" s="13"/>
      <c r="B222" s="236"/>
      <c r="C222" s="237"/>
      <c r="D222" s="231" t="s">
        <v>164</v>
      </c>
      <c r="E222" s="238" t="s">
        <v>1</v>
      </c>
      <c r="F222" s="239" t="s">
        <v>237</v>
      </c>
      <c r="G222" s="237"/>
      <c r="H222" s="240">
        <v>11.143499999999992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164</v>
      </c>
      <c r="AU222" s="246" t="s">
        <v>83</v>
      </c>
      <c r="AV222" s="13" t="s">
        <v>83</v>
      </c>
      <c r="AW222" s="13" t="s">
        <v>31</v>
      </c>
      <c r="AX222" s="13" t="s">
        <v>73</v>
      </c>
      <c r="AY222" s="246" t="s">
        <v>156</v>
      </c>
    </row>
    <row r="223" s="14" customFormat="1">
      <c r="A223" s="14"/>
      <c r="B223" s="247"/>
      <c r="C223" s="248"/>
      <c r="D223" s="231" t="s">
        <v>164</v>
      </c>
      <c r="E223" s="249" t="s">
        <v>1</v>
      </c>
      <c r="F223" s="250" t="s">
        <v>168</v>
      </c>
      <c r="G223" s="248"/>
      <c r="H223" s="251">
        <v>11.143499999999992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164</v>
      </c>
      <c r="AU223" s="257" t="s">
        <v>83</v>
      </c>
      <c r="AV223" s="14" t="s">
        <v>162</v>
      </c>
      <c r="AW223" s="14" t="s">
        <v>31</v>
      </c>
      <c r="AX223" s="14" t="s">
        <v>81</v>
      </c>
      <c r="AY223" s="257" t="s">
        <v>156</v>
      </c>
    </row>
    <row r="224" s="2" customFormat="1" ht="21.75" customHeight="1">
      <c r="A224" s="38"/>
      <c r="B224" s="39"/>
      <c r="C224" s="218" t="s">
        <v>204</v>
      </c>
      <c r="D224" s="218" t="s">
        <v>158</v>
      </c>
      <c r="E224" s="219" t="s">
        <v>246</v>
      </c>
      <c r="F224" s="220" t="s">
        <v>247</v>
      </c>
      <c r="G224" s="221" t="s">
        <v>161</v>
      </c>
      <c r="H224" s="222">
        <v>15.555999999999999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162</v>
      </c>
      <c r="AT224" s="229" t="s">
        <v>158</v>
      </c>
      <c r="AU224" s="229" t="s">
        <v>83</v>
      </c>
      <c r="AY224" s="17" t="s">
        <v>156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162</v>
      </c>
      <c r="BM224" s="229" t="s">
        <v>248</v>
      </c>
    </row>
    <row r="225" s="2" customFormat="1">
      <c r="A225" s="38"/>
      <c r="B225" s="39"/>
      <c r="C225" s="40"/>
      <c r="D225" s="231" t="s">
        <v>163</v>
      </c>
      <c r="E225" s="40"/>
      <c r="F225" s="232" t="s">
        <v>247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163</v>
      </c>
      <c r="AU225" s="17" t="s">
        <v>83</v>
      </c>
    </row>
    <row r="226" s="13" customFormat="1">
      <c r="A226" s="13"/>
      <c r="B226" s="236"/>
      <c r="C226" s="237"/>
      <c r="D226" s="231" t="s">
        <v>164</v>
      </c>
      <c r="E226" s="238" t="s">
        <v>1</v>
      </c>
      <c r="F226" s="239" t="s">
        <v>238</v>
      </c>
      <c r="G226" s="237"/>
      <c r="H226" s="240">
        <v>7.4190000000000076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164</v>
      </c>
      <c r="AU226" s="246" t="s">
        <v>83</v>
      </c>
      <c r="AV226" s="13" t="s">
        <v>83</v>
      </c>
      <c r="AW226" s="13" t="s">
        <v>31</v>
      </c>
      <c r="AX226" s="13" t="s">
        <v>73</v>
      </c>
      <c r="AY226" s="246" t="s">
        <v>156</v>
      </c>
    </row>
    <row r="227" s="13" customFormat="1">
      <c r="A227" s="13"/>
      <c r="B227" s="236"/>
      <c r="C227" s="237"/>
      <c r="D227" s="231" t="s">
        <v>164</v>
      </c>
      <c r="E227" s="238" t="s">
        <v>1</v>
      </c>
      <c r="F227" s="239" t="s">
        <v>249</v>
      </c>
      <c r="G227" s="237"/>
      <c r="H227" s="240">
        <v>8.1373999999999995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164</v>
      </c>
      <c r="AU227" s="246" t="s">
        <v>83</v>
      </c>
      <c r="AV227" s="13" t="s">
        <v>83</v>
      </c>
      <c r="AW227" s="13" t="s">
        <v>31</v>
      </c>
      <c r="AX227" s="13" t="s">
        <v>73</v>
      </c>
      <c r="AY227" s="246" t="s">
        <v>156</v>
      </c>
    </row>
    <row r="228" s="14" customFormat="1">
      <c r="A228" s="14"/>
      <c r="B228" s="247"/>
      <c r="C228" s="248"/>
      <c r="D228" s="231" t="s">
        <v>164</v>
      </c>
      <c r="E228" s="249" t="s">
        <v>1</v>
      </c>
      <c r="F228" s="250" t="s">
        <v>168</v>
      </c>
      <c r="G228" s="248"/>
      <c r="H228" s="251">
        <v>15.556400000000007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164</v>
      </c>
      <c r="AU228" s="257" t="s">
        <v>83</v>
      </c>
      <c r="AV228" s="14" t="s">
        <v>162</v>
      </c>
      <c r="AW228" s="14" t="s">
        <v>31</v>
      </c>
      <c r="AX228" s="14" t="s">
        <v>81</v>
      </c>
      <c r="AY228" s="257" t="s">
        <v>156</v>
      </c>
    </row>
    <row r="229" s="2" customFormat="1" ht="33" customHeight="1">
      <c r="A229" s="38"/>
      <c r="B229" s="39"/>
      <c r="C229" s="218" t="s">
        <v>250</v>
      </c>
      <c r="D229" s="218" t="s">
        <v>158</v>
      </c>
      <c r="E229" s="219" t="s">
        <v>251</v>
      </c>
      <c r="F229" s="220" t="s">
        <v>252</v>
      </c>
      <c r="G229" s="221" t="s">
        <v>161</v>
      </c>
      <c r="H229" s="222">
        <v>60.052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38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162</v>
      </c>
      <c r="AT229" s="229" t="s">
        <v>158</v>
      </c>
      <c r="AU229" s="229" t="s">
        <v>83</v>
      </c>
      <c r="AY229" s="17" t="s">
        <v>156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81</v>
      </c>
      <c r="BK229" s="230">
        <f>ROUND(I229*H229,2)</f>
        <v>0</v>
      </c>
      <c r="BL229" s="17" t="s">
        <v>162</v>
      </c>
      <c r="BM229" s="229" t="s">
        <v>253</v>
      </c>
    </row>
    <row r="230" s="2" customFormat="1">
      <c r="A230" s="38"/>
      <c r="B230" s="39"/>
      <c r="C230" s="40"/>
      <c r="D230" s="231" t="s">
        <v>163</v>
      </c>
      <c r="E230" s="40"/>
      <c r="F230" s="232" t="s">
        <v>252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163</v>
      </c>
      <c r="AU230" s="17" t="s">
        <v>83</v>
      </c>
    </row>
    <row r="231" s="13" customFormat="1">
      <c r="A231" s="13"/>
      <c r="B231" s="236"/>
      <c r="C231" s="237"/>
      <c r="D231" s="231" t="s">
        <v>164</v>
      </c>
      <c r="E231" s="238" t="s">
        <v>1</v>
      </c>
      <c r="F231" s="239" t="s">
        <v>236</v>
      </c>
      <c r="G231" s="237"/>
      <c r="H231" s="240">
        <v>60.052000000000007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164</v>
      </c>
      <c r="AU231" s="246" t="s">
        <v>83</v>
      </c>
      <c r="AV231" s="13" t="s">
        <v>83</v>
      </c>
      <c r="AW231" s="13" t="s">
        <v>31</v>
      </c>
      <c r="AX231" s="13" t="s">
        <v>73</v>
      </c>
      <c r="AY231" s="246" t="s">
        <v>156</v>
      </c>
    </row>
    <row r="232" s="14" customFormat="1">
      <c r="A232" s="14"/>
      <c r="B232" s="247"/>
      <c r="C232" s="248"/>
      <c r="D232" s="231" t="s">
        <v>164</v>
      </c>
      <c r="E232" s="249" t="s">
        <v>1</v>
      </c>
      <c r="F232" s="250" t="s">
        <v>168</v>
      </c>
      <c r="G232" s="248"/>
      <c r="H232" s="251">
        <v>60.052000000000007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164</v>
      </c>
      <c r="AU232" s="257" t="s">
        <v>83</v>
      </c>
      <c r="AV232" s="14" t="s">
        <v>162</v>
      </c>
      <c r="AW232" s="14" t="s">
        <v>31</v>
      </c>
      <c r="AX232" s="14" t="s">
        <v>81</v>
      </c>
      <c r="AY232" s="257" t="s">
        <v>156</v>
      </c>
    </row>
    <row r="233" s="2" customFormat="1" ht="24.15" customHeight="1">
      <c r="A233" s="38"/>
      <c r="B233" s="39"/>
      <c r="C233" s="258" t="s">
        <v>209</v>
      </c>
      <c r="D233" s="258" t="s">
        <v>254</v>
      </c>
      <c r="E233" s="259" t="s">
        <v>255</v>
      </c>
      <c r="F233" s="260" t="s">
        <v>256</v>
      </c>
      <c r="G233" s="261" t="s">
        <v>161</v>
      </c>
      <c r="H233" s="262">
        <v>61.853999999999999</v>
      </c>
      <c r="I233" s="263"/>
      <c r="J233" s="264">
        <f>ROUND(I233*H233,2)</f>
        <v>0</v>
      </c>
      <c r="K233" s="260" t="s">
        <v>1</v>
      </c>
      <c r="L233" s="265"/>
      <c r="M233" s="266" t="s">
        <v>1</v>
      </c>
      <c r="N233" s="267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181</v>
      </c>
      <c r="AT233" s="229" t="s">
        <v>254</v>
      </c>
      <c r="AU233" s="229" t="s">
        <v>83</v>
      </c>
      <c r="AY233" s="17" t="s">
        <v>156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81</v>
      </c>
      <c r="BK233" s="230">
        <f>ROUND(I233*H233,2)</f>
        <v>0</v>
      </c>
      <c r="BL233" s="17" t="s">
        <v>162</v>
      </c>
      <c r="BM233" s="229" t="s">
        <v>257</v>
      </c>
    </row>
    <row r="234" s="2" customFormat="1">
      <c r="A234" s="38"/>
      <c r="B234" s="39"/>
      <c r="C234" s="40"/>
      <c r="D234" s="231" t="s">
        <v>163</v>
      </c>
      <c r="E234" s="40"/>
      <c r="F234" s="232" t="s">
        <v>256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163</v>
      </c>
      <c r="AU234" s="17" t="s">
        <v>83</v>
      </c>
    </row>
    <row r="235" s="12" customFormat="1" ht="22.8" customHeight="1">
      <c r="A235" s="12"/>
      <c r="B235" s="202"/>
      <c r="C235" s="203"/>
      <c r="D235" s="204" t="s">
        <v>72</v>
      </c>
      <c r="E235" s="216" t="s">
        <v>258</v>
      </c>
      <c r="F235" s="216" t="s">
        <v>259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SUM(P236:P270)</f>
        <v>0</v>
      </c>
      <c r="Q235" s="210"/>
      <c r="R235" s="211">
        <f>SUM(R236:R270)</f>
        <v>0</v>
      </c>
      <c r="S235" s="210"/>
      <c r="T235" s="212">
        <f>SUM(T236:T270)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81</v>
      </c>
      <c r="AT235" s="214" t="s">
        <v>72</v>
      </c>
      <c r="AU235" s="214" t="s">
        <v>81</v>
      </c>
      <c r="AY235" s="213" t="s">
        <v>156</v>
      </c>
      <c r="BK235" s="215">
        <f>SUM(BK236:BK270)</f>
        <v>0</v>
      </c>
    </row>
    <row r="236" s="2" customFormat="1" ht="24.15" customHeight="1">
      <c r="A236" s="38"/>
      <c r="B236" s="39"/>
      <c r="C236" s="218" t="s">
        <v>7</v>
      </c>
      <c r="D236" s="218" t="s">
        <v>158</v>
      </c>
      <c r="E236" s="219" t="s">
        <v>260</v>
      </c>
      <c r="F236" s="220" t="s">
        <v>261</v>
      </c>
      <c r="G236" s="221" t="s">
        <v>215</v>
      </c>
      <c r="H236" s="222">
        <v>4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162</v>
      </c>
      <c r="AT236" s="229" t="s">
        <v>158</v>
      </c>
      <c r="AU236" s="229" t="s">
        <v>83</v>
      </c>
      <c r="AY236" s="17" t="s">
        <v>156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162</v>
      </c>
      <c r="BM236" s="229" t="s">
        <v>262</v>
      </c>
    </row>
    <row r="237" s="2" customFormat="1">
      <c r="A237" s="38"/>
      <c r="B237" s="39"/>
      <c r="C237" s="40"/>
      <c r="D237" s="231" t="s">
        <v>163</v>
      </c>
      <c r="E237" s="40"/>
      <c r="F237" s="232" t="s">
        <v>261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163</v>
      </c>
      <c r="AU237" s="17" t="s">
        <v>83</v>
      </c>
    </row>
    <row r="238" s="13" customFormat="1">
      <c r="A238" s="13"/>
      <c r="B238" s="236"/>
      <c r="C238" s="237"/>
      <c r="D238" s="231" t="s">
        <v>164</v>
      </c>
      <c r="E238" s="238" t="s">
        <v>1</v>
      </c>
      <c r="F238" s="239" t="s">
        <v>217</v>
      </c>
      <c r="G238" s="237"/>
      <c r="H238" s="240">
        <v>4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164</v>
      </c>
      <c r="AU238" s="246" t="s">
        <v>83</v>
      </c>
      <c r="AV238" s="13" t="s">
        <v>83</v>
      </c>
      <c r="AW238" s="13" t="s">
        <v>31</v>
      </c>
      <c r="AX238" s="13" t="s">
        <v>73</v>
      </c>
      <c r="AY238" s="246" t="s">
        <v>156</v>
      </c>
    </row>
    <row r="239" s="14" customFormat="1">
      <c r="A239" s="14"/>
      <c r="B239" s="247"/>
      <c r="C239" s="248"/>
      <c r="D239" s="231" t="s">
        <v>164</v>
      </c>
      <c r="E239" s="249" t="s">
        <v>1</v>
      </c>
      <c r="F239" s="250" t="s">
        <v>168</v>
      </c>
      <c r="G239" s="248"/>
      <c r="H239" s="251">
        <v>4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164</v>
      </c>
      <c r="AU239" s="257" t="s">
        <v>83</v>
      </c>
      <c r="AV239" s="14" t="s">
        <v>162</v>
      </c>
      <c r="AW239" s="14" t="s">
        <v>31</v>
      </c>
      <c r="AX239" s="14" t="s">
        <v>81</v>
      </c>
      <c r="AY239" s="257" t="s">
        <v>156</v>
      </c>
    </row>
    <row r="240" s="2" customFormat="1" ht="24.15" customHeight="1">
      <c r="A240" s="38"/>
      <c r="B240" s="39"/>
      <c r="C240" s="218" t="s">
        <v>216</v>
      </c>
      <c r="D240" s="218" t="s">
        <v>158</v>
      </c>
      <c r="E240" s="219" t="s">
        <v>263</v>
      </c>
      <c r="F240" s="220" t="s">
        <v>264</v>
      </c>
      <c r="G240" s="221" t="s">
        <v>215</v>
      </c>
      <c r="H240" s="222">
        <v>1</v>
      </c>
      <c r="I240" s="223"/>
      <c r="J240" s="224">
        <f>ROUND(I240*H240,2)</f>
        <v>0</v>
      </c>
      <c r="K240" s="220" t="s">
        <v>1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162</v>
      </c>
      <c r="AT240" s="229" t="s">
        <v>158</v>
      </c>
      <c r="AU240" s="229" t="s">
        <v>83</v>
      </c>
      <c r="AY240" s="17" t="s">
        <v>156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162</v>
      </c>
      <c r="BM240" s="229" t="s">
        <v>265</v>
      </c>
    </row>
    <row r="241" s="2" customFormat="1">
      <c r="A241" s="38"/>
      <c r="B241" s="39"/>
      <c r="C241" s="40"/>
      <c r="D241" s="231" t="s">
        <v>163</v>
      </c>
      <c r="E241" s="40"/>
      <c r="F241" s="232" t="s">
        <v>264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163</v>
      </c>
      <c r="AU241" s="17" t="s">
        <v>83</v>
      </c>
    </row>
    <row r="242" s="13" customFormat="1">
      <c r="A242" s="13"/>
      <c r="B242" s="236"/>
      <c r="C242" s="237"/>
      <c r="D242" s="231" t="s">
        <v>164</v>
      </c>
      <c r="E242" s="238" t="s">
        <v>1</v>
      </c>
      <c r="F242" s="239" t="s">
        <v>266</v>
      </c>
      <c r="G242" s="237"/>
      <c r="H242" s="240">
        <v>1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164</v>
      </c>
      <c r="AU242" s="246" t="s">
        <v>83</v>
      </c>
      <c r="AV242" s="13" t="s">
        <v>83</v>
      </c>
      <c r="AW242" s="13" t="s">
        <v>31</v>
      </c>
      <c r="AX242" s="13" t="s">
        <v>73</v>
      </c>
      <c r="AY242" s="246" t="s">
        <v>156</v>
      </c>
    </row>
    <row r="243" s="14" customFormat="1">
      <c r="A243" s="14"/>
      <c r="B243" s="247"/>
      <c r="C243" s="248"/>
      <c r="D243" s="231" t="s">
        <v>164</v>
      </c>
      <c r="E243" s="249" t="s">
        <v>1</v>
      </c>
      <c r="F243" s="250" t="s">
        <v>168</v>
      </c>
      <c r="G243" s="248"/>
      <c r="H243" s="251">
        <v>1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164</v>
      </c>
      <c r="AU243" s="257" t="s">
        <v>83</v>
      </c>
      <c r="AV243" s="14" t="s">
        <v>162</v>
      </c>
      <c r="AW243" s="14" t="s">
        <v>31</v>
      </c>
      <c r="AX243" s="14" t="s">
        <v>81</v>
      </c>
      <c r="AY243" s="257" t="s">
        <v>156</v>
      </c>
    </row>
    <row r="244" s="2" customFormat="1" ht="24.15" customHeight="1">
      <c r="A244" s="38"/>
      <c r="B244" s="39"/>
      <c r="C244" s="218" t="s">
        <v>267</v>
      </c>
      <c r="D244" s="218" t="s">
        <v>158</v>
      </c>
      <c r="E244" s="219" t="s">
        <v>268</v>
      </c>
      <c r="F244" s="220" t="s">
        <v>269</v>
      </c>
      <c r="G244" s="221" t="s">
        <v>161</v>
      </c>
      <c r="H244" s="222">
        <v>105.054</v>
      </c>
      <c r="I244" s="223"/>
      <c r="J244" s="224">
        <f>ROUND(I244*H244,2)</f>
        <v>0</v>
      </c>
      <c r="K244" s="220" t="s">
        <v>1</v>
      </c>
      <c r="L244" s="44"/>
      <c r="M244" s="225" t="s">
        <v>1</v>
      </c>
      <c r="N244" s="226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162</v>
      </c>
      <c r="AT244" s="229" t="s">
        <v>158</v>
      </c>
      <c r="AU244" s="229" t="s">
        <v>83</v>
      </c>
      <c r="AY244" s="17" t="s">
        <v>156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162</v>
      </c>
      <c r="BM244" s="229" t="s">
        <v>270</v>
      </c>
    </row>
    <row r="245" s="2" customFormat="1">
      <c r="A245" s="38"/>
      <c r="B245" s="39"/>
      <c r="C245" s="40"/>
      <c r="D245" s="231" t="s">
        <v>163</v>
      </c>
      <c r="E245" s="40"/>
      <c r="F245" s="232" t="s">
        <v>269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163</v>
      </c>
      <c r="AU245" s="17" t="s">
        <v>83</v>
      </c>
    </row>
    <row r="246" s="13" customFormat="1">
      <c r="A246" s="13"/>
      <c r="B246" s="236"/>
      <c r="C246" s="237"/>
      <c r="D246" s="231" t="s">
        <v>164</v>
      </c>
      <c r="E246" s="238" t="s">
        <v>1</v>
      </c>
      <c r="F246" s="239" t="s">
        <v>271</v>
      </c>
      <c r="G246" s="237"/>
      <c r="H246" s="240">
        <v>104.24400000000001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164</v>
      </c>
      <c r="AU246" s="246" t="s">
        <v>83</v>
      </c>
      <c r="AV246" s="13" t="s">
        <v>83</v>
      </c>
      <c r="AW246" s="13" t="s">
        <v>31</v>
      </c>
      <c r="AX246" s="13" t="s">
        <v>73</v>
      </c>
      <c r="AY246" s="246" t="s">
        <v>156</v>
      </c>
    </row>
    <row r="247" s="13" customFormat="1">
      <c r="A247" s="13"/>
      <c r="B247" s="236"/>
      <c r="C247" s="237"/>
      <c r="D247" s="231" t="s">
        <v>164</v>
      </c>
      <c r="E247" s="238" t="s">
        <v>1</v>
      </c>
      <c r="F247" s="239" t="s">
        <v>272</v>
      </c>
      <c r="G247" s="237"/>
      <c r="H247" s="240">
        <v>0.81000000000000005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164</v>
      </c>
      <c r="AU247" s="246" t="s">
        <v>83</v>
      </c>
      <c r="AV247" s="13" t="s">
        <v>83</v>
      </c>
      <c r="AW247" s="13" t="s">
        <v>31</v>
      </c>
      <c r="AX247" s="13" t="s">
        <v>73</v>
      </c>
      <c r="AY247" s="246" t="s">
        <v>156</v>
      </c>
    </row>
    <row r="248" s="14" customFormat="1">
      <c r="A248" s="14"/>
      <c r="B248" s="247"/>
      <c r="C248" s="248"/>
      <c r="D248" s="231" t="s">
        <v>164</v>
      </c>
      <c r="E248" s="249" t="s">
        <v>1</v>
      </c>
      <c r="F248" s="250" t="s">
        <v>168</v>
      </c>
      <c r="G248" s="248"/>
      <c r="H248" s="251">
        <v>105.05400000000002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164</v>
      </c>
      <c r="AU248" s="257" t="s">
        <v>83</v>
      </c>
      <c r="AV248" s="14" t="s">
        <v>162</v>
      </c>
      <c r="AW248" s="14" t="s">
        <v>31</v>
      </c>
      <c r="AX248" s="14" t="s">
        <v>81</v>
      </c>
      <c r="AY248" s="257" t="s">
        <v>156</v>
      </c>
    </row>
    <row r="249" s="2" customFormat="1" ht="16.5" customHeight="1">
      <c r="A249" s="38"/>
      <c r="B249" s="39"/>
      <c r="C249" s="218" t="s">
        <v>220</v>
      </c>
      <c r="D249" s="218" t="s">
        <v>158</v>
      </c>
      <c r="E249" s="219" t="s">
        <v>273</v>
      </c>
      <c r="F249" s="220" t="s">
        <v>274</v>
      </c>
      <c r="G249" s="221" t="s">
        <v>161</v>
      </c>
      <c r="H249" s="222">
        <v>389.32499999999999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162</v>
      </c>
      <c r="AT249" s="229" t="s">
        <v>158</v>
      </c>
      <c r="AU249" s="229" t="s">
        <v>83</v>
      </c>
      <c r="AY249" s="17" t="s">
        <v>156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162</v>
      </c>
      <c r="BM249" s="229" t="s">
        <v>275</v>
      </c>
    </row>
    <row r="250" s="2" customFormat="1">
      <c r="A250" s="38"/>
      <c r="B250" s="39"/>
      <c r="C250" s="40"/>
      <c r="D250" s="231" t="s">
        <v>163</v>
      </c>
      <c r="E250" s="40"/>
      <c r="F250" s="232" t="s">
        <v>274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163</v>
      </c>
      <c r="AU250" s="17" t="s">
        <v>83</v>
      </c>
    </row>
    <row r="251" s="15" customFormat="1">
      <c r="A251" s="15"/>
      <c r="B251" s="268"/>
      <c r="C251" s="269"/>
      <c r="D251" s="231" t="s">
        <v>164</v>
      </c>
      <c r="E251" s="270" t="s">
        <v>1</v>
      </c>
      <c r="F251" s="271" t="s">
        <v>276</v>
      </c>
      <c r="G251" s="269"/>
      <c r="H251" s="270" t="s">
        <v>1</v>
      </c>
      <c r="I251" s="272"/>
      <c r="J251" s="269"/>
      <c r="K251" s="269"/>
      <c r="L251" s="273"/>
      <c r="M251" s="274"/>
      <c r="N251" s="275"/>
      <c r="O251" s="275"/>
      <c r="P251" s="275"/>
      <c r="Q251" s="275"/>
      <c r="R251" s="275"/>
      <c r="S251" s="275"/>
      <c r="T251" s="27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7" t="s">
        <v>164</v>
      </c>
      <c r="AU251" s="277" t="s">
        <v>83</v>
      </c>
      <c r="AV251" s="15" t="s">
        <v>81</v>
      </c>
      <c r="AW251" s="15" t="s">
        <v>31</v>
      </c>
      <c r="AX251" s="15" t="s">
        <v>73</v>
      </c>
      <c r="AY251" s="277" t="s">
        <v>156</v>
      </c>
    </row>
    <row r="252" s="13" customFormat="1">
      <c r="A252" s="13"/>
      <c r="B252" s="236"/>
      <c r="C252" s="237"/>
      <c r="D252" s="231" t="s">
        <v>164</v>
      </c>
      <c r="E252" s="238" t="s">
        <v>1</v>
      </c>
      <c r="F252" s="239" t="s">
        <v>277</v>
      </c>
      <c r="G252" s="237"/>
      <c r="H252" s="240">
        <v>215.56499999999997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164</v>
      </c>
      <c r="AU252" s="246" t="s">
        <v>83</v>
      </c>
      <c r="AV252" s="13" t="s">
        <v>83</v>
      </c>
      <c r="AW252" s="13" t="s">
        <v>31</v>
      </c>
      <c r="AX252" s="13" t="s">
        <v>73</v>
      </c>
      <c r="AY252" s="246" t="s">
        <v>156</v>
      </c>
    </row>
    <row r="253" s="13" customFormat="1">
      <c r="A253" s="13"/>
      <c r="B253" s="236"/>
      <c r="C253" s="237"/>
      <c r="D253" s="231" t="s">
        <v>164</v>
      </c>
      <c r="E253" s="238" t="s">
        <v>1</v>
      </c>
      <c r="F253" s="239" t="s">
        <v>278</v>
      </c>
      <c r="G253" s="237"/>
      <c r="H253" s="240">
        <v>173.75999999999999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164</v>
      </c>
      <c r="AU253" s="246" t="s">
        <v>83</v>
      </c>
      <c r="AV253" s="13" t="s">
        <v>83</v>
      </c>
      <c r="AW253" s="13" t="s">
        <v>31</v>
      </c>
      <c r="AX253" s="13" t="s">
        <v>73</v>
      </c>
      <c r="AY253" s="246" t="s">
        <v>156</v>
      </c>
    </row>
    <row r="254" s="14" customFormat="1">
      <c r="A254" s="14"/>
      <c r="B254" s="247"/>
      <c r="C254" s="248"/>
      <c r="D254" s="231" t="s">
        <v>164</v>
      </c>
      <c r="E254" s="249" t="s">
        <v>1</v>
      </c>
      <c r="F254" s="250" t="s">
        <v>168</v>
      </c>
      <c r="G254" s="248"/>
      <c r="H254" s="251">
        <v>389.32499999999993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164</v>
      </c>
      <c r="AU254" s="257" t="s">
        <v>83</v>
      </c>
      <c r="AV254" s="14" t="s">
        <v>162</v>
      </c>
      <c r="AW254" s="14" t="s">
        <v>31</v>
      </c>
      <c r="AX254" s="14" t="s">
        <v>81</v>
      </c>
      <c r="AY254" s="257" t="s">
        <v>156</v>
      </c>
    </row>
    <row r="255" s="2" customFormat="1" ht="16.5" customHeight="1">
      <c r="A255" s="38"/>
      <c r="B255" s="39"/>
      <c r="C255" s="218" t="s">
        <v>279</v>
      </c>
      <c r="D255" s="218" t="s">
        <v>158</v>
      </c>
      <c r="E255" s="219" t="s">
        <v>280</v>
      </c>
      <c r="F255" s="220" t="s">
        <v>281</v>
      </c>
      <c r="G255" s="221" t="s">
        <v>161</v>
      </c>
      <c r="H255" s="222">
        <v>288.08499999999998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38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162</v>
      </c>
      <c r="AT255" s="229" t="s">
        <v>158</v>
      </c>
      <c r="AU255" s="229" t="s">
        <v>83</v>
      </c>
      <c r="AY255" s="17" t="s">
        <v>156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81</v>
      </c>
      <c r="BK255" s="230">
        <f>ROUND(I255*H255,2)</f>
        <v>0</v>
      </c>
      <c r="BL255" s="17" t="s">
        <v>162</v>
      </c>
      <c r="BM255" s="229" t="s">
        <v>282</v>
      </c>
    </row>
    <row r="256" s="2" customFormat="1">
      <c r="A256" s="38"/>
      <c r="B256" s="39"/>
      <c r="C256" s="40"/>
      <c r="D256" s="231" t="s">
        <v>163</v>
      </c>
      <c r="E256" s="40"/>
      <c r="F256" s="232" t="s">
        <v>281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163</v>
      </c>
      <c r="AU256" s="17" t="s">
        <v>83</v>
      </c>
    </row>
    <row r="257" s="15" customFormat="1">
      <c r="A257" s="15"/>
      <c r="B257" s="268"/>
      <c r="C257" s="269"/>
      <c r="D257" s="231" t="s">
        <v>164</v>
      </c>
      <c r="E257" s="270" t="s">
        <v>1</v>
      </c>
      <c r="F257" s="271" t="s">
        <v>283</v>
      </c>
      <c r="G257" s="269"/>
      <c r="H257" s="270" t="s">
        <v>1</v>
      </c>
      <c r="I257" s="272"/>
      <c r="J257" s="269"/>
      <c r="K257" s="269"/>
      <c r="L257" s="273"/>
      <c r="M257" s="274"/>
      <c r="N257" s="275"/>
      <c r="O257" s="275"/>
      <c r="P257" s="275"/>
      <c r="Q257" s="275"/>
      <c r="R257" s="275"/>
      <c r="S257" s="275"/>
      <c r="T257" s="27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7" t="s">
        <v>164</v>
      </c>
      <c r="AU257" s="277" t="s">
        <v>83</v>
      </c>
      <c r="AV257" s="15" t="s">
        <v>81</v>
      </c>
      <c r="AW257" s="15" t="s">
        <v>31</v>
      </c>
      <c r="AX257" s="15" t="s">
        <v>73</v>
      </c>
      <c r="AY257" s="277" t="s">
        <v>156</v>
      </c>
    </row>
    <row r="258" s="13" customFormat="1">
      <c r="A258" s="13"/>
      <c r="B258" s="236"/>
      <c r="C258" s="237"/>
      <c r="D258" s="231" t="s">
        <v>164</v>
      </c>
      <c r="E258" s="238" t="s">
        <v>1</v>
      </c>
      <c r="F258" s="239" t="s">
        <v>284</v>
      </c>
      <c r="G258" s="237"/>
      <c r="H258" s="240">
        <v>245.28550000000004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164</v>
      </c>
      <c r="AU258" s="246" t="s">
        <v>83</v>
      </c>
      <c r="AV258" s="13" t="s">
        <v>83</v>
      </c>
      <c r="AW258" s="13" t="s">
        <v>31</v>
      </c>
      <c r="AX258" s="13" t="s">
        <v>73</v>
      </c>
      <c r="AY258" s="246" t="s">
        <v>156</v>
      </c>
    </row>
    <row r="259" s="13" customFormat="1">
      <c r="A259" s="13"/>
      <c r="B259" s="236"/>
      <c r="C259" s="237"/>
      <c r="D259" s="231" t="s">
        <v>164</v>
      </c>
      <c r="E259" s="238" t="s">
        <v>1</v>
      </c>
      <c r="F259" s="239" t="s">
        <v>285</v>
      </c>
      <c r="G259" s="237"/>
      <c r="H259" s="240">
        <v>42.799199999999992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164</v>
      </c>
      <c r="AU259" s="246" t="s">
        <v>83</v>
      </c>
      <c r="AV259" s="13" t="s">
        <v>83</v>
      </c>
      <c r="AW259" s="13" t="s">
        <v>31</v>
      </c>
      <c r="AX259" s="13" t="s">
        <v>73</v>
      </c>
      <c r="AY259" s="246" t="s">
        <v>156</v>
      </c>
    </row>
    <row r="260" s="14" customFormat="1">
      <c r="A260" s="14"/>
      <c r="B260" s="247"/>
      <c r="C260" s="248"/>
      <c r="D260" s="231" t="s">
        <v>164</v>
      </c>
      <c r="E260" s="249" t="s">
        <v>1</v>
      </c>
      <c r="F260" s="250" t="s">
        <v>168</v>
      </c>
      <c r="G260" s="248"/>
      <c r="H260" s="251">
        <v>288.08470000000005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164</v>
      </c>
      <c r="AU260" s="257" t="s">
        <v>83</v>
      </c>
      <c r="AV260" s="14" t="s">
        <v>162</v>
      </c>
      <c r="AW260" s="14" t="s">
        <v>31</v>
      </c>
      <c r="AX260" s="14" t="s">
        <v>81</v>
      </c>
      <c r="AY260" s="257" t="s">
        <v>156</v>
      </c>
    </row>
    <row r="261" s="2" customFormat="1" ht="24.15" customHeight="1">
      <c r="A261" s="38"/>
      <c r="B261" s="39"/>
      <c r="C261" s="218" t="s">
        <v>225</v>
      </c>
      <c r="D261" s="218" t="s">
        <v>158</v>
      </c>
      <c r="E261" s="219" t="s">
        <v>286</v>
      </c>
      <c r="F261" s="220" t="s">
        <v>287</v>
      </c>
      <c r="G261" s="221" t="s">
        <v>208</v>
      </c>
      <c r="H261" s="222">
        <v>154.72</v>
      </c>
      <c r="I261" s="223"/>
      <c r="J261" s="224">
        <f>ROUND(I261*H261,2)</f>
        <v>0</v>
      </c>
      <c r="K261" s="220" t="s">
        <v>1</v>
      </c>
      <c r="L261" s="44"/>
      <c r="M261" s="225" t="s">
        <v>1</v>
      </c>
      <c r="N261" s="226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162</v>
      </c>
      <c r="AT261" s="229" t="s">
        <v>158</v>
      </c>
      <c r="AU261" s="229" t="s">
        <v>83</v>
      </c>
      <c r="AY261" s="17" t="s">
        <v>156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162</v>
      </c>
      <c r="BM261" s="229" t="s">
        <v>288</v>
      </c>
    </row>
    <row r="262" s="2" customFormat="1">
      <c r="A262" s="38"/>
      <c r="B262" s="39"/>
      <c r="C262" s="40"/>
      <c r="D262" s="231" t="s">
        <v>163</v>
      </c>
      <c r="E262" s="40"/>
      <c r="F262" s="232" t="s">
        <v>287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163</v>
      </c>
      <c r="AU262" s="17" t="s">
        <v>83</v>
      </c>
    </row>
    <row r="263" s="13" customFormat="1">
      <c r="A263" s="13"/>
      <c r="B263" s="236"/>
      <c r="C263" s="237"/>
      <c r="D263" s="231" t="s">
        <v>164</v>
      </c>
      <c r="E263" s="238" t="s">
        <v>1</v>
      </c>
      <c r="F263" s="239" t="s">
        <v>289</v>
      </c>
      <c r="G263" s="237"/>
      <c r="H263" s="240">
        <v>154.71999999999997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164</v>
      </c>
      <c r="AU263" s="246" t="s">
        <v>83</v>
      </c>
      <c r="AV263" s="13" t="s">
        <v>83</v>
      </c>
      <c r="AW263" s="13" t="s">
        <v>31</v>
      </c>
      <c r="AX263" s="13" t="s">
        <v>73</v>
      </c>
      <c r="AY263" s="246" t="s">
        <v>156</v>
      </c>
    </row>
    <row r="264" s="14" customFormat="1">
      <c r="A264" s="14"/>
      <c r="B264" s="247"/>
      <c r="C264" s="248"/>
      <c r="D264" s="231" t="s">
        <v>164</v>
      </c>
      <c r="E264" s="249" t="s">
        <v>1</v>
      </c>
      <c r="F264" s="250" t="s">
        <v>168</v>
      </c>
      <c r="G264" s="248"/>
      <c r="H264" s="251">
        <v>154.71999999999997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164</v>
      </c>
      <c r="AU264" s="257" t="s">
        <v>83</v>
      </c>
      <c r="AV264" s="14" t="s">
        <v>162</v>
      </c>
      <c r="AW264" s="14" t="s">
        <v>31</v>
      </c>
      <c r="AX264" s="14" t="s">
        <v>81</v>
      </c>
      <c r="AY264" s="257" t="s">
        <v>156</v>
      </c>
    </row>
    <row r="265" s="2" customFormat="1" ht="24.15" customHeight="1">
      <c r="A265" s="38"/>
      <c r="B265" s="39"/>
      <c r="C265" s="218" t="s">
        <v>290</v>
      </c>
      <c r="D265" s="218" t="s">
        <v>158</v>
      </c>
      <c r="E265" s="219" t="s">
        <v>291</v>
      </c>
      <c r="F265" s="220" t="s">
        <v>292</v>
      </c>
      <c r="G265" s="221" t="s">
        <v>208</v>
      </c>
      <c r="H265" s="222">
        <v>521.22000000000003</v>
      </c>
      <c r="I265" s="223"/>
      <c r="J265" s="224">
        <f>ROUND(I265*H265,2)</f>
        <v>0</v>
      </c>
      <c r="K265" s="220" t="s">
        <v>1</v>
      </c>
      <c r="L265" s="44"/>
      <c r="M265" s="225" t="s">
        <v>1</v>
      </c>
      <c r="N265" s="226" t="s">
        <v>38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162</v>
      </c>
      <c r="AT265" s="229" t="s">
        <v>158</v>
      </c>
      <c r="AU265" s="229" t="s">
        <v>83</v>
      </c>
      <c r="AY265" s="17" t="s">
        <v>156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81</v>
      </c>
      <c r="BK265" s="230">
        <f>ROUND(I265*H265,2)</f>
        <v>0</v>
      </c>
      <c r="BL265" s="17" t="s">
        <v>162</v>
      </c>
      <c r="BM265" s="229" t="s">
        <v>293</v>
      </c>
    </row>
    <row r="266" s="2" customFormat="1">
      <c r="A266" s="38"/>
      <c r="B266" s="39"/>
      <c r="C266" s="40"/>
      <c r="D266" s="231" t="s">
        <v>163</v>
      </c>
      <c r="E266" s="40"/>
      <c r="F266" s="232" t="s">
        <v>292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163</v>
      </c>
      <c r="AU266" s="17" t="s">
        <v>83</v>
      </c>
    </row>
    <row r="267" s="13" customFormat="1">
      <c r="A267" s="13"/>
      <c r="B267" s="236"/>
      <c r="C267" s="237"/>
      <c r="D267" s="231" t="s">
        <v>164</v>
      </c>
      <c r="E267" s="238" t="s">
        <v>1</v>
      </c>
      <c r="F267" s="239" t="s">
        <v>294</v>
      </c>
      <c r="G267" s="237"/>
      <c r="H267" s="240">
        <v>521.22000000000003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164</v>
      </c>
      <c r="AU267" s="246" t="s">
        <v>83</v>
      </c>
      <c r="AV267" s="13" t="s">
        <v>83</v>
      </c>
      <c r="AW267" s="13" t="s">
        <v>31</v>
      </c>
      <c r="AX267" s="13" t="s">
        <v>73</v>
      </c>
      <c r="AY267" s="246" t="s">
        <v>156</v>
      </c>
    </row>
    <row r="268" s="14" customFormat="1">
      <c r="A268" s="14"/>
      <c r="B268" s="247"/>
      <c r="C268" s="248"/>
      <c r="D268" s="231" t="s">
        <v>164</v>
      </c>
      <c r="E268" s="249" t="s">
        <v>1</v>
      </c>
      <c r="F268" s="250" t="s">
        <v>168</v>
      </c>
      <c r="G268" s="248"/>
      <c r="H268" s="251">
        <v>521.22000000000003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164</v>
      </c>
      <c r="AU268" s="257" t="s">
        <v>83</v>
      </c>
      <c r="AV268" s="14" t="s">
        <v>162</v>
      </c>
      <c r="AW268" s="14" t="s">
        <v>31</v>
      </c>
      <c r="AX268" s="14" t="s">
        <v>81</v>
      </c>
      <c r="AY268" s="257" t="s">
        <v>156</v>
      </c>
    </row>
    <row r="269" s="2" customFormat="1" ht="16.5" customHeight="1">
      <c r="A269" s="38"/>
      <c r="B269" s="39"/>
      <c r="C269" s="258" t="s">
        <v>229</v>
      </c>
      <c r="D269" s="258" t="s">
        <v>254</v>
      </c>
      <c r="E269" s="259" t="s">
        <v>295</v>
      </c>
      <c r="F269" s="260" t="s">
        <v>296</v>
      </c>
      <c r="G269" s="261" t="s">
        <v>208</v>
      </c>
      <c r="H269" s="262">
        <v>547.28099999999995</v>
      </c>
      <c r="I269" s="263"/>
      <c r="J269" s="264">
        <f>ROUND(I269*H269,2)</f>
        <v>0</v>
      </c>
      <c r="K269" s="260" t="s">
        <v>1</v>
      </c>
      <c r="L269" s="265"/>
      <c r="M269" s="266" t="s">
        <v>1</v>
      </c>
      <c r="N269" s="267" t="s">
        <v>38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181</v>
      </c>
      <c r="AT269" s="229" t="s">
        <v>254</v>
      </c>
      <c r="AU269" s="229" t="s">
        <v>83</v>
      </c>
      <c r="AY269" s="17" t="s">
        <v>156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81</v>
      </c>
      <c r="BK269" s="230">
        <f>ROUND(I269*H269,2)</f>
        <v>0</v>
      </c>
      <c r="BL269" s="17" t="s">
        <v>162</v>
      </c>
      <c r="BM269" s="229" t="s">
        <v>297</v>
      </c>
    </row>
    <row r="270" s="2" customFormat="1">
      <c r="A270" s="38"/>
      <c r="B270" s="39"/>
      <c r="C270" s="40"/>
      <c r="D270" s="231" t="s">
        <v>163</v>
      </c>
      <c r="E270" s="40"/>
      <c r="F270" s="232" t="s">
        <v>296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163</v>
      </c>
      <c r="AU270" s="17" t="s">
        <v>83</v>
      </c>
    </row>
    <row r="271" s="12" customFormat="1" ht="22.8" customHeight="1">
      <c r="A271" s="12"/>
      <c r="B271" s="202"/>
      <c r="C271" s="203"/>
      <c r="D271" s="204" t="s">
        <v>72</v>
      </c>
      <c r="E271" s="216" t="s">
        <v>298</v>
      </c>
      <c r="F271" s="216" t="s">
        <v>299</v>
      </c>
      <c r="G271" s="203"/>
      <c r="H271" s="203"/>
      <c r="I271" s="206"/>
      <c r="J271" s="217">
        <f>BK271</f>
        <v>0</v>
      </c>
      <c r="K271" s="203"/>
      <c r="L271" s="208"/>
      <c r="M271" s="209"/>
      <c r="N271" s="210"/>
      <c r="O271" s="210"/>
      <c r="P271" s="211">
        <f>SUM(P272:P424)</f>
        <v>0</v>
      </c>
      <c r="Q271" s="210"/>
      <c r="R271" s="211">
        <f>SUM(R272:R424)</f>
        <v>0</v>
      </c>
      <c r="S271" s="210"/>
      <c r="T271" s="212">
        <f>SUM(T272:T424)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81</v>
      </c>
      <c r="AT271" s="214" t="s">
        <v>72</v>
      </c>
      <c r="AU271" s="214" t="s">
        <v>81</v>
      </c>
      <c r="AY271" s="213" t="s">
        <v>156</v>
      </c>
      <c r="BK271" s="215">
        <f>SUM(BK272:BK424)</f>
        <v>0</v>
      </c>
    </row>
    <row r="272" s="2" customFormat="1" ht="24.15" customHeight="1">
      <c r="A272" s="38"/>
      <c r="B272" s="39"/>
      <c r="C272" s="218" t="s">
        <v>300</v>
      </c>
      <c r="D272" s="218" t="s">
        <v>158</v>
      </c>
      <c r="E272" s="219" t="s">
        <v>301</v>
      </c>
      <c r="F272" s="220" t="s">
        <v>302</v>
      </c>
      <c r="G272" s="221" t="s">
        <v>161</v>
      </c>
      <c r="H272" s="222">
        <v>4.5</v>
      </c>
      <c r="I272" s="223"/>
      <c r="J272" s="224">
        <f>ROUND(I272*H272,2)</f>
        <v>0</v>
      </c>
      <c r="K272" s="220" t="s">
        <v>1</v>
      </c>
      <c r="L272" s="44"/>
      <c r="M272" s="225" t="s">
        <v>1</v>
      </c>
      <c r="N272" s="226" t="s">
        <v>38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162</v>
      </c>
      <c r="AT272" s="229" t="s">
        <v>158</v>
      </c>
      <c r="AU272" s="229" t="s">
        <v>83</v>
      </c>
      <c r="AY272" s="17" t="s">
        <v>156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162</v>
      </c>
      <c r="BM272" s="229" t="s">
        <v>303</v>
      </c>
    </row>
    <row r="273" s="2" customFormat="1">
      <c r="A273" s="38"/>
      <c r="B273" s="39"/>
      <c r="C273" s="40"/>
      <c r="D273" s="231" t="s">
        <v>163</v>
      </c>
      <c r="E273" s="40"/>
      <c r="F273" s="232" t="s">
        <v>302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163</v>
      </c>
      <c r="AU273" s="17" t="s">
        <v>83</v>
      </c>
    </row>
    <row r="274" s="13" customFormat="1">
      <c r="A274" s="13"/>
      <c r="B274" s="236"/>
      <c r="C274" s="237"/>
      <c r="D274" s="231" t="s">
        <v>164</v>
      </c>
      <c r="E274" s="238" t="s">
        <v>1</v>
      </c>
      <c r="F274" s="239" t="s">
        <v>304</v>
      </c>
      <c r="G274" s="237"/>
      <c r="H274" s="240">
        <v>4.5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164</v>
      </c>
      <c r="AU274" s="246" t="s">
        <v>83</v>
      </c>
      <c r="AV274" s="13" t="s">
        <v>83</v>
      </c>
      <c r="AW274" s="13" t="s">
        <v>31</v>
      </c>
      <c r="AX274" s="13" t="s">
        <v>73</v>
      </c>
      <c r="AY274" s="246" t="s">
        <v>156</v>
      </c>
    </row>
    <row r="275" s="14" customFormat="1">
      <c r="A275" s="14"/>
      <c r="B275" s="247"/>
      <c r="C275" s="248"/>
      <c r="D275" s="231" t="s">
        <v>164</v>
      </c>
      <c r="E275" s="249" t="s">
        <v>1</v>
      </c>
      <c r="F275" s="250" t="s">
        <v>168</v>
      </c>
      <c r="G275" s="248"/>
      <c r="H275" s="251">
        <v>4.5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164</v>
      </c>
      <c r="AU275" s="257" t="s">
        <v>83</v>
      </c>
      <c r="AV275" s="14" t="s">
        <v>162</v>
      </c>
      <c r="AW275" s="14" t="s">
        <v>31</v>
      </c>
      <c r="AX275" s="14" t="s">
        <v>81</v>
      </c>
      <c r="AY275" s="257" t="s">
        <v>156</v>
      </c>
    </row>
    <row r="276" s="2" customFormat="1" ht="24.15" customHeight="1">
      <c r="A276" s="38"/>
      <c r="B276" s="39"/>
      <c r="C276" s="218" t="s">
        <v>235</v>
      </c>
      <c r="D276" s="218" t="s">
        <v>158</v>
      </c>
      <c r="E276" s="219" t="s">
        <v>305</v>
      </c>
      <c r="F276" s="220" t="s">
        <v>306</v>
      </c>
      <c r="G276" s="221" t="s">
        <v>161</v>
      </c>
      <c r="H276" s="222">
        <v>30.274000000000001</v>
      </c>
      <c r="I276" s="223"/>
      <c r="J276" s="224">
        <f>ROUND(I276*H276,2)</f>
        <v>0</v>
      </c>
      <c r="K276" s="220" t="s">
        <v>1</v>
      </c>
      <c r="L276" s="44"/>
      <c r="M276" s="225" t="s">
        <v>1</v>
      </c>
      <c r="N276" s="226" t="s">
        <v>38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162</v>
      </c>
      <c r="AT276" s="229" t="s">
        <v>158</v>
      </c>
      <c r="AU276" s="229" t="s">
        <v>83</v>
      </c>
      <c r="AY276" s="17" t="s">
        <v>156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81</v>
      </c>
      <c r="BK276" s="230">
        <f>ROUND(I276*H276,2)</f>
        <v>0</v>
      </c>
      <c r="BL276" s="17" t="s">
        <v>162</v>
      </c>
      <c r="BM276" s="229" t="s">
        <v>307</v>
      </c>
    </row>
    <row r="277" s="2" customFormat="1">
      <c r="A277" s="38"/>
      <c r="B277" s="39"/>
      <c r="C277" s="40"/>
      <c r="D277" s="231" t="s">
        <v>163</v>
      </c>
      <c r="E277" s="40"/>
      <c r="F277" s="232" t="s">
        <v>306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163</v>
      </c>
      <c r="AU277" s="17" t="s">
        <v>83</v>
      </c>
    </row>
    <row r="278" s="13" customFormat="1">
      <c r="A278" s="13"/>
      <c r="B278" s="236"/>
      <c r="C278" s="237"/>
      <c r="D278" s="231" t="s">
        <v>164</v>
      </c>
      <c r="E278" s="238" t="s">
        <v>1</v>
      </c>
      <c r="F278" s="239" t="s">
        <v>308</v>
      </c>
      <c r="G278" s="237"/>
      <c r="H278" s="240">
        <v>7.1399999999999997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164</v>
      </c>
      <c r="AU278" s="246" t="s">
        <v>83</v>
      </c>
      <c r="AV278" s="13" t="s">
        <v>83</v>
      </c>
      <c r="AW278" s="13" t="s">
        <v>31</v>
      </c>
      <c r="AX278" s="13" t="s">
        <v>73</v>
      </c>
      <c r="AY278" s="246" t="s">
        <v>156</v>
      </c>
    </row>
    <row r="279" s="13" customFormat="1">
      <c r="A279" s="13"/>
      <c r="B279" s="236"/>
      <c r="C279" s="237"/>
      <c r="D279" s="231" t="s">
        <v>164</v>
      </c>
      <c r="E279" s="238" t="s">
        <v>1</v>
      </c>
      <c r="F279" s="239" t="s">
        <v>309</v>
      </c>
      <c r="G279" s="237"/>
      <c r="H279" s="240">
        <v>20.970749999999995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164</v>
      </c>
      <c r="AU279" s="246" t="s">
        <v>83</v>
      </c>
      <c r="AV279" s="13" t="s">
        <v>83</v>
      </c>
      <c r="AW279" s="13" t="s">
        <v>31</v>
      </c>
      <c r="AX279" s="13" t="s">
        <v>73</v>
      </c>
      <c r="AY279" s="246" t="s">
        <v>156</v>
      </c>
    </row>
    <row r="280" s="13" customFormat="1">
      <c r="A280" s="13"/>
      <c r="B280" s="236"/>
      <c r="C280" s="237"/>
      <c r="D280" s="231" t="s">
        <v>164</v>
      </c>
      <c r="E280" s="238" t="s">
        <v>1</v>
      </c>
      <c r="F280" s="239" t="s">
        <v>310</v>
      </c>
      <c r="G280" s="237"/>
      <c r="H280" s="240">
        <v>2.1629999999999998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164</v>
      </c>
      <c r="AU280" s="246" t="s">
        <v>83</v>
      </c>
      <c r="AV280" s="13" t="s">
        <v>83</v>
      </c>
      <c r="AW280" s="13" t="s">
        <v>31</v>
      </c>
      <c r="AX280" s="13" t="s">
        <v>73</v>
      </c>
      <c r="AY280" s="246" t="s">
        <v>156</v>
      </c>
    </row>
    <row r="281" s="14" customFormat="1">
      <c r="A281" s="14"/>
      <c r="B281" s="247"/>
      <c r="C281" s="248"/>
      <c r="D281" s="231" t="s">
        <v>164</v>
      </c>
      <c r="E281" s="249" t="s">
        <v>1</v>
      </c>
      <c r="F281" s="250" t="s">
        <v>168</v>
      </c>
      <c r="G281" s="248"/>
      <c r="H281" s="251">
        <v>30.273749999999996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164</v>
      </c>
      <c r="AU281" s="257" t="s">
        <v>83</v>
      </c>
      <c r="AV281" s="14" t="s">
        <v>162</v>
      </c>
      <c r="AW281" s="14" t="s">
        <v>31</v>
      </c>
      <c r="AX281" s="14" t="s">
        <v>81</v>
      </c>
      <c r="AY281" s="257" t="s">
        <v>156</v>
      </c>
    </row>
    <row r="282" s="2" customFormat="1" ht="24.15" customHeight="1">
      <c r="A282" s="38"/>
      <c r="B282" s="39"/>
      <c r="C282" s="218" t="s">
        <v>311</v>
      </c>
      <c r="D282" s="218" t="s">
        <v>158</v>
      </c>
      <c r="E282" s="219" t="s">
        <v>312</v>
      </c>
      <c r="F282" s="220" t="s">
        <v>313</v>
      </c>
      <c r="G282" s="221" t="s">
        <v>161</v>
      </c>
      <c r="H282" s="222">
        <v>7.1399999999999997</v>
      </c>
      <c r="I282" s="223"/>
      <c r="J282" s="224">
        <f>ROUND(I282*H282,2)</f>
        <v>0</v>
      </c>
      <c r="K282" s="220" t="s">
        <v>1</v>
      </c>
      <c r="L282" s="44"/>
      <c r="M282" s="225" t="s">
        <v>1</v>
      </c>
      <c r="N282" s="226" t="s">
        <v>38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162</v>
      </c>
      <c r="AT282" s="229" t="s">
        <v>158</v>
      </c>
      <c r="AU282" s="229" t="s">
        <v>83</v>
      </c>
      <c r="AY282" s="17" t="s">
        <v>156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81</v>
      </c>
      <c r="BK282" s="230">
        <f>ROUND(I282*H282,2)</f>
        <v>0</v>
      </c>
      <c r="BL282" s="17" t="s">
        <v>162</v>
      </c>
      <c r="BM282" s="229" t="s">
        <v>298</v>
      </c>
    </row>
    <row r="283" s="2" customFormat="1">
      <c r="A283" s="38"/>
      <c r="B283" s="39"/>
      <c r="C283" s="40"/>
      <c r="D283" s="231" t="s">
        <v>163</v>
      </c>
      <c r="E283" s="40"/>
      <c r="F283" s="232" t="s">
        <v>313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163</v>
      </c>
      <c r="AU283" s="17" t="s">
        <v>83</v>
      </c>
    </row>
    <row r="284" s="13" customFormat="1">
      <c r="A284" s="13"/>
      <c r="B284" s="236"/>
      <c r="C284" s="237"/>
      <c r="D284" s="231" t="s">
        <v>164</v>
      </c>
      <c r="E284" s="238" t="s">
        <v>1</v>
      </c>
      <c r="F284" s="239" t="s">
        <v>308</v>
      </c>
      <c r="G284" s="237"/>
      <c r="H284" s="240">
        <v>7.1399999999999997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164</v>
      </c>
      <c r="AU284" s="246" t="s">
        <v>83</v>
      </c>
      <c r="AV284" s="13" t="s">
        <v>83</v>
      </c>
      <c r="AW284" s="13" t="s">
        <v>31</v>
      </c>
      <c r="AX284" s="13" t="s">
        <v>73</v>
      </c>
      <c r="AY284" s="246" t="s">
        <v>156</v>
      </c>
    </row>
    <row r="285" s="14" customFormat="1">
      <c r="A285" s="14"/>
      <c r="B285" s="247"/>
      <c r="C285" s="248"/>
      <c r="D285" s="231" t="s">
        <v>164</v>
      </c>
      <c r="E285" s="249" t="s">
        <v>1</v>
      </c>
      <c r="F285" s="250" t="s">
        <v>168</v>
      </c>
      <c r="G285" s="248"/>
      <c r="H285" s="251">
        <v>7.1399999999999997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164</v>
      </c>
      <c r="AU285" s="257" t="s">
        <v>83</v>
      </c>
      <c r="AV285" s="14" t="s">
        <v>162</v>
      </c>
      <c r="AW285" s="14" t="s">
        <v>31</v>
      </c>
      <c r="AX285" s="14" t="s">
        <v>81</v>
      </c>
      <c r="AY285" s="257" t="s">
        <v>156</v>
      </c>
    </row>
    <row r="286" s="2" customFormat="1" ht="24.15" customHeight="1">
      <c r="A286" s="38"/>
      <c r="B286" s="39"/>
      <c r="C286" s="218" t="s">
        <v>241</v>
      </c>
      <c r="D286" s="218" t="s">
        <v>158</v>
      </c>
      <c r="E286" s="219" t="s">
        <v>314</v>
      </c>
      <c r="F286" s="220" t="s">
        <v>315</v>
      </c>
      <c r="G286" s="221" t="s">
        <v>161</v>
      </c>
      <c r="H286" s="222">
        <v>7.1399999999999997</v>
      </c>
      <c r="I286" s="223"/>
      <c r="J286" s="224">
        <f>ROUND(I286*H286,2)</f>
        <v>0</v>
      </c>
      <c r="K286" s="220" t="s">
        <v>1</v>
      </c>
      <c r="L286" s="44"/>
      <c r="M286" s="225" t="s">
        <v>1</v>
      </c>
      <c r="N286" s="226" t="s">
        <v>38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162</v>
      </c>
      <c r="AT286" s="229" t="s">
        <v>158</v>
      </c>
      <c r="AU286" s="229" t="s">
        <v>83</v>
      </c>
      <c r="AY286" s="17" t="s">
        <v>156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81</v>
      </c>
      <c r="BK286" s="230">
        <f>ROUND(I286*H286,2)</f>
        <v>0</v>
      </c>
      <c r="BL286" s="17" t="s">
        <v>162</v>
      </c>
      <c r="BM286" s="229" t="s">
        <v>316</v>
      </c>
    </row>
    <row r="287" s="2" customFormat="1">
      <c r="A287" s="38"/>
      <c r="B287" s="39"/>
      <c r="C287" s="40"/>
      <c r="D287" s="231" t="s">
        <v>163</v>
      </c>
      <c r="E287" s="40"/>
      <c r="F287" s="232" t="s">
        <v>315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163</v>
      </c>
      <c r="AU287" s="17" t="s">
        <v>83</v>
      </c>
    </row>
    <row r="288" s="13" customFormat="1">
      <c r="A288" s="13"/>
      <c r="B288" s="236"/>
      <c r="C288" s="237"/>
      <c r="D288" s="231" t="s">
        <v>164</v>
      </c>
      <c r="E288" s="238" t="s">
        <v>1</v>
      </c>
      <c r="F288" s="239" t="s">
        <v>308</v>
      </c>
      <c r="G288" s="237"/>
      <c r="H288" s="240">
        <v>7.1399999999999997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6" t="s">
        <v>164</v>
      </c>
      <c r="AU288" s="246" t="s">
        <v>83</v>
      </c>
      <c r="AV288" s="13" t="s">
        <v>83</v>
      </c>
      <c r="AW288" s="13" t="s">
        <v>31</v>
      </c>
      <c r="AX288" s="13" t="s">
        <v>73</v>
      </c>
      <c r="AY288" s="246" t="s">
        <v>156</v>
      </c>
    </row>
    <row r="289" s="14" customFormat="1">
      <c r="A289" s="14"/>
      <c r="B289" s="247"/>
      <c r="C289" s="248"/>
      <c r="D289" s="231" t="s">
        <v>164</v>
      </c>
      <c r="E289" s="249" t="s">
        <v>1</v>
      </c>
      <c r="F289" s="250" t="s">
        <v>168</v>
      </c>
      <c r="G289" s="248"/>
      <c r="H289" s="251">
        <v>7.1399999999999997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7" t="s">
        <v>164</v>
      </c>
      <c r="AU289" s="257" t="s">
        <v>83</v>
      </c>
      <c r="AV289" s="14" t="s">
        <v>162</v>
      </c>
      <c r="AW289" s="14" t="s">
        <v>31</v>
      </c>
      <c r="AX289" s="14" t="s">
        <v>81</v>
      </c>
      <c r="AY289" s="257" t="s">
        <v>156</v>
      </c>
    </row>
    <row r="290" s="2" customFormat="1" ht="24.15" customHeight="1">
      <c r="A290" s="38"/>
      <c r="B290" s="39"/>
      <c r="C290" s="218" t="s">
        <v>317</v>
      </c>
      <c r="D290" s="218" t="s">
        <v>158</v>
      </c>
      <c r="E290" s="219" t="s">
        <v>318</v>
      </c>
      <c r="F290" s="220" t="s">
        <v>319</v>
      </c>
      <c r="G290" s="221" t="s">
        <v>161</v>
      </c>
      <c r="H290" s="222">
        <v>107.01600000000001</v>
      </c>
      <c r="I290" s="223"/>
      <c r="J290" s="224">
        <f>ROUND(I290*H290,2)</f>
        <v>0</v>
      </c>
      <c r="K290" s="220" t="s">
        <v>1</v>
      </c>
      <c r="L290" s="44"/>
      <c r="M290" s="225" t="s">
        <v>1</v>
      </c>
      <c r="N290" s="226" t="s">
        <v>38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162</v>
      </c>
      <c r="AT290" s="229" t="s">
        <v>158</v>
      </c>
      <c r="AU290" s="229" t="s">
        <v>83</v>
      </c>
      <c r="AY290" s="17" t="s">
        <v>156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81</v>
      </c>
      <c r="BK290" s="230">
        <f>ROUND(I290*H290,2)</f>
        <v>0</v>
      </c>
      <c r="BL290" s="17" t="s">
        <v>162</v>
      </c>
      <c r="BM290" s="229" t="s">
        <v>320</v>
      </c>
    </row>
    <row r="291" s="2" customFormat="1">
      <c r="A291" s="38"/>
      <c r="B291" s="39"/>
      <c r="C291" s="40"/>
      <c r="D291" s="231" t="s">
        <v>163</v>
      </c>
      <c r="E291" s="40"/>
      <c r="F291" s="232" t="s">
        <v>319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163</v>
      </c>
      <c r="AU291" s="17" t="s">
        <v>83</v>
      </c>
    </row>
    <row r="292" s="13" customFormat="1">
      <c r="A292" s="13"/>
      <c r="B292" s="236"/>
      <c r="C292" s="237"/>
      <c r="D292" s="231" t="s">
        <v>164</v>
      </c>
      <c r="E292" s="238" t="s">
        <v>1</v>
      </c>
      <c r="F292" s="239" t="s">
        <v>321</v>
      </c>
      <c r="G292" s="237"/>
      <c r="H292" s="240">
        <v>107.01600000000002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164</v>
      </c>
      <c r="AU292" s="246" t="s">
        <v>83</v>
      </c>
      <c r="AV292" s="13" t="s">
        <v>83</v>
      </c>
      <c r="AW292" s="13" t="s">
        <v>31</v>
      </c>
      <c r="AX292" s="13" t="s">
        <v>73</v>
      </c>
      <c r="AY292" s="246" t="s">
        <v>156</v>
      </c>
    </row>
    <row r="293" s="14" customFormat="1">
      <c r="A293" s="14"/>
      <c r="B293" s="247"/>
      <c r="C293" s="248"/>
      <c r="D293" s="231" t="s">
        <v>164</v>
      </c>
      <c r="E293" s="249" t="s">
        <v>1</v>
      </c>
      <c r="F293" s="250" t="s">
        <v>168</v>
      </c>
      <c r="G293" s="248"/>
      <c r="H293" s="251">
        <v>107.01600000000002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164</v>
      </c>
      <c r="AU293" s="257" t="s">
        <v>83</v>
      </c>
      <c r="AV293" s="14" t="s">
        <v>162</v>
      </c>
      <c r="AW293" s="14" t="s">
        <v>31</v>
      </c>
      <c r="AX293" s="14" t="s">
        <v>81</v>
      </c>
      <c r="AY293" s="257" t="s">
        <v>156</v>
      </c>
    </row>
    <row r="294" s="2" customFormat="1" ht="21.75" customHeight="1">
      <c r="A294" s="38"/>
      <c r="B294" s="39"/>
      <c r="C294" s="218" t="s">
        <v>245</v>
      </c>
      <c r="D294" s="218" t="s">
        <v>158</v>
      </c>
      <c r="E294" s="219" t="s">
        <v>322</v>
      </c>
      <c r="F294" s="220" t="s">
        <v>323</v>
      </c>
      <c r="G294" s="221" t="s">
        <v>161</v>
      </c>
      <c r="H294" s="222">
        <v>52.014000000000003</v>
      </c>
      <c r="I294" s="223"/>
      <c r="J294" s="224">
        <f>ROUND(I294*H294,2)</f>
        <v>0</v>
      </c>
      <c r="K294" s="220" t="s">
        <v>1</v>
      </c>
      <c r="L294" s="44"/>
      <c r="M294" s="225" t="s">
        <v>1</v>
      </c>
      <c r="N294" s="226" t="s">
        <v>38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162</v>
      </c>
      <c r="AT294" s="229" t="s">
        <v>158</v>
      </c>
      <c r="AU294" s="229" t="s">
        <v>83</v>
      </c>
      <c r="AY294" s="17" t="s">
        <v>156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81</v>
      </c>
      <c r="BK294" s="230">
        <f>ROUND(I294*H294,2)</f>
        <v>0</v>
      </c>
      <c r="BL294" s="17" t="s">
        <v>162</v>
      </c>
      <c r="BM294" s="229" t="s">
        <v>324</v>
      </c>
    </row>
    <row r="295" s="2" customFormat="1">
      <c r="A295" s="38"/>
      <c r="B295" s="39"/>
      <c r="C295" s="40"/>
      <c r="D295" s="231" t="s">
        <v>163</v>
      </c>
      <c r="E295" s="40"/>
      <c r="F295" s="232" t="s">
        <v>323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163</v>
      </c>
      <c r="AU295" s="17" t="s">
        <v>83</v>
      </c>
    </row>
    <row r="296" s="13" customFormat="1">
      <c r="A296" s="13"/>
      <c r="B296" s="236"/>
      <c r="C296" s="237"/>
      <c r="D296" s="231" t="s">
        <v>164</v>
      </c>
      <c r="E296" s="238" t="s">
        <v>1</v>
      </c>
      <c r="F296" s="239" t="s">
        <v>325</v>
      </c>
      <c r="G296" s="237"/>
      <c r="H296" s="240">
        <v>0.95999999999999996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164</v>
      </c>
      <c r="AU296" s="246" t="s">
        <v>83</v>
      </c>
      <c r="AV296" s="13" t="s">
        <v>83</v>
      </c>
      <c r="AW296" s="13" t="s">
        <v>31</v>
      </c>
      <c r="AX296" s="13" t="s">
        <v>73</v>
      </c>
      <c r="AY296" s="246" t="s">
        <v>156</v>
      </c>
    </row>
    <row r="297" s="13" customFormat="1">
      <c r="A297" s="13"/>
      <c r="B297" s="236"/>
      <c r="C297" s="237"/>
      <c r="D297" s="231" t="s">
        <v>164</v>
      </c>
      <c r="E297" s="238" t="s">
        <v>1</v>
      </c>
      <c r="F297" s="239" t="s">
        <v>326</v>
      </c>
      <c r="G297" s="237"/>
      <c r="H297" s="240">
        <v>44.823000000000008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164</v>
      </c>
      <c r="AU297" s="246" t="s">
        <v>83</v>
      </c>
      <c r="AV297" s="13" t="s">
        <v>83</v>
      </c>
      <c r="AW297" s="13" t="s">
        <v>31</v>
      </c>
      <c r="AX297" s="13" t="s">
        <v>73</v>
      </c>
      <c r="AY297" s="246" t="s">
        <v>156</v>
      </c>
    </row>
    <row r="298" s="13" customFormat="1">
      <c r="A298" s="13"/>
      <c r="B298" s="236"/>
      <c r="C298" s="237"/>
      <c r="D298" s="231" t="s">
        <v>164</v>
      </c>
      <c r="E298" s="238" t="s">
        <v>1</v>
      </c>
      <c r="F298" s="239" t="s">
        <v>327</v>
      </c>
      <c r="G298" s="237"/>
      <c r="H298" s="240">
        <v>6.2309999999999999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164</v>
      </c>
      <c r="AU298" s="246" t="s">
        <v>83</v>
      </c>
      <c r="AV298" s="13" t="s">
        <v>83</v>
      </c>
      <c r="AW298" s="13" t="s">
        <v>31</v>
      </c>
      <c r="AX298" s="13" t="s">
        <v>73</v>
      </c>
      <c r="AY298" s="246" t="s">
        <v>156</v>
      </c>
    </row>
    <row r="299" s="14" customFormat="1">
      <c r="A299" s="14"/>
      <c r="B299" s="247"/>
      <c r="C299" s="248"/>
      <c r="D299" s="231" t="s">
        <v>164</v>
      </c>
      <c r="E299" s="249" t="s">
        <v>1</v>
      </c>
      <c r="F299" s="250" t="s">
        <v>168</v>
      </c>
      <c r="G299" s="248"/>
      <c r="H299" s="251">
        <v>52.01400000000001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7" t="s">
        <v>164</v>
      </c>
      <c r="AU299" s="257" t="s">
        <v>83</v>
      </c>
      <c r="AV299" s="14" t="s">
        <v>162</v>
      </c>
      <c r="AW299" s="14" t="s">
        <v>31</v>
      </c>
      <c r="AX299" s="14" t="s">
        <v>81</v>
      </c>
      <c r="AY299" s="257" t="s">
        <v>156</v>
      </c>
    </row>
    <row r="300" s="2" customFormat="1" ht="24.15" customHeight="1">
      <c r="A300" s="38"/>
      <c r="B300" s="39"/>
      <c r="C300" s="218" t="s">
        <v>328</v>
      </c>
      <c r="D300" s="218" t="s">
        <v>158</v>
      </c>
      <c r="E300" s="219" t="s">
        <v>329</v>
      </c>
      <c r="F300" s="220" t="s">
        <v>330</v>
      </c>
      <c r="G300" s="221" t="s">
        <v>161</v>
      </c>
      <c r="H300" s="222">
        <v>126.105</v>
      </c>
      <c r="I300" s="223"/>
      <c r="J300" s="224">
        <f>ROUND(I300*H300,2)</f>
        <v>0</v>
      </c>
      <c r="K300" s="220" t="s">
        <v>1</v>
      </c>
      <c r="L300" s="44"/>
      <c r="M300" s="225" t="s">
        <v>1</v>
      </c>
      <c r="N300" s="226" t="s">
        <v>38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162</v>
      </c>
      <c r="AT300" s="229" t="s">
        <v>158</v>
      </c>
      <c r="AU300" s="229" t="s">
        <v>83</v>
      </c>
      <c r="AY300" s="17" t="s">
        <v>156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81</v>
      </c>
      <c r="BK300" s="230">
        <f>ROUND(I300*H300,2)</f>
        <v>0</v>
      </c>
      <c r="BL300" s="17" t="s">
        <v>162</v>
      </c>
      <c r="BM300" s="229" t="s">
        <v>331</v>
      </c>
    </row>
    <row r="301" s="2" customFormat="1">
      <c r="A301" s="38"/>
      <c r="B301" s="39"/>
      <c r="C301" s="40"/>
      <c r="D301" s="231" t="s">
        <v>163</v>
      </c>
      <c r="E301" s="40"/>
      <c r="F301" s="232" t="s">
        <v>330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163</v>
      </c>
      <c r="AU301" s="17" t="s">
        <v>83</v>
      </c>
    </row>
    <row r="302" s="13" customFormat="1">
      <c r="A302" s="13"/>
      <c r="B302" s="236"/>
      <c r="C302" s="237"/>
      <c r="D302" s="231" t="s">
        <v>164</v>
      </c>
      <c r="E302" s="238" t="s">
        <v>1</v>
      </c>
      <c r="F302" s="239" t="s">
        <v>332</v>
      </c>
      <c r="G302" s="237"/>
      <c r="H302" s="240">
        <v>126.10499999999999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164</v>
      </c>
      <c r="AU302" s="246" t="s">
        <v>83</v>
      </c>
      <c r="AV302" s="13" t="s">
        <v>83</v>
      </c>
      <c r="AW302" s="13" t="s">
        <v>31</v>
      </c>
      <c r="AX302" s="13" t="s">
        <v>73</v>
      </c>
      <c r="AY302" s="246" t="s">
        <v>156</v>
      </c>
    </row>
    <row r="303" s="14" customFormat="1">
      <c r="A303" s="14"/>
      <c r="B303" s="247"/>
      <c r="C303" s="248"/>
      <c r="D303" s="231" t="s">
        <v>164</v>
      </c>
      <c r="E303" s="249" t="s">
        <v>1</v>
      </c>
      <c r="F303" s="250" t="s">
        <v>168</v>
      </c>
      <c r="G303" s="248"/>
      <c r="H303" s="251">
        <v>126.10499999999999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164</v>
      </c>
      <c r="AU303" s="257" t="s">
        <v>83</v>
      </c>
      <c r="AV303" s="14" t="s">
        <v>162</v>
      </c>
      <c r="AW303" s="14" t="s">
        <v>31</v>
      </c>
      <c r="AX303" s="14" t="s">
        <v>81</v>
      </c>
      <c r="AY303" s="257" t="s">
        <v>156</v>
      </c>
    </row>
    <row r="304" s="2" customFormat="1" ht="24.15" customHeight="1">
      <c r="A304" s="38"/>
      <c r="B304" s="39"/>
      <c r="C304" s="218" t="s">
        <v>248</v>
      </c>
      <c r="D304" s="218" t="s">
        <v>158</v>
      </c>
      <c r="E304" s="219" t="s">
        <v>333</v>
      </c>
      <c r="F304" s="220" t="s">
        <v>334</v>
      </c>
      <c r="G304" s="221" t="s">
        <v>161</v>
      </c>
      <c r="H304" s="222">
        <v>975.553</v>
      </c>
      <c r="I304" s="223"/>
      <c r="J304" s="224">
        <f>ROUND(I304*H304,2)</f>
        <v>0</v>
      </c>
      <c r="K304" s="220" t="s">
        <v>1</v>
      </c>
      <c r="L304" s="44"/>
      <c r="M304" s="225" t="s">
        <v>1</v>
      </c>
      <c r="N304" s="226" t="s">
        <v>38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162</v>
      </c>
      <c r="AT304" s="229" t="s">
        <v>158</v>
      </c>
      <c r="AU304" s="229" t="s">
        <v>83</v>
      </c>
      <c r="AY304" s="17" t="s">
        <v>156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81</v>
      </c>
      <c r="BK304" s="230">
        <f>ROUND(I304*H304,2)</f>
        <v>0</v>
      </c>
      <c r="BL304" s="17" t="s">
        <v>162</v>
      </c>
      <c r="BM304" s="229" t="s">
        <v>335</v>
      </c>
    </row>
    <row r="305" s="2" customFormat="1">
      <c r="A305" s="38"/>
      <c r="B305" s="39"/>
      <c r="C305" s="40"/>
      <c r="D305" s="231" t="s">
        <v>163</v>
      </c>
      <c r="E305" s="40"/>
      <c r="F305" s="232" t="s">
        <v>334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163</v>
      </c>
      <c r="AU305" s="17" t="s">
        <v>83</v>
      </c>
    </row>
    <row r="306" s="13" customFormat="1">
      <c r="A306" s="13"/>
      <c r="B306" s="236"/>
      <c r="C306" s="237"/>
      <c r="D306" s="231" t="s">
        <v>164</v>
      </c>
      <c r="E306" s="238" t="s">
        <v>1</v>
      </c>
      <c r="F306" s="239" t="s">
        <v>336</v>
      </c>
      <c r="G306" s="237"/>
      <c r="H306" s="240">
        <v>1183.5616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164</v>
      </c>
      <c r="AU306" s="246" t="s">
        <v>83</v>
      </c>
      <c r="AV306" s="13" t="s">
        <v>83</v>
      </c>
      <c r="AW306" s="13" t="s">
        <v>31</v>
      </c>
      <c r="AX306" s="13" t="s">
        <v>73</v>
      </c>
      <c r="AY306" s="246" t="s">
        <v>156</v>
      </c>
    </row>
    <row r="307" s="13" customFormat="1">
      <c r="A307" s="13"/>
      <c r="B307" s="236"/>
      <c r="C307" s="237"/>
      <c r="D307" s="231" t="s">
        <v>164</v>
      </c>
      <c r="E307" s="238" t="s">
        <v>1</v>
      </c>
      <c r="F307" s="239" t="s">
        <v>337</v>
      </c>
      <c r="G307" s="237"/>
      <c r="H307" s="240">
        <v>-245.28550000000004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164</v>
      </c>
      <c r="AU307" s="246" t="s">
        <v>83</v>
      </c>
      <c r="AV307" s="13" t="s">
        <v>83</v>
      </c>
      <c r="AW307" s="13" t="s">
        <v>31</v>
      </c>
      <c r="AX307" s="13" t="s">
        <v>73</v>
      </c>
      <c r="AY307" s="246" t="s">
        <v>156</v>
      </c>
    </row>
    <row r="308" s="13" customFormat="1">
      <c r="A308" s="13"/>
      <c r="B308" s="236"/>
      <c r="C308" s="237"/>
      <c r="D308" s="231" t="s">
        <v>164</v>
      </c>
      <c r="E308" s="238" t="s">
        <v>1</v>
      </c>
      <c r="F308" s="239" t="s">
        <v>338</v>
      </c>
      <c r="G308" s="237"/>
      <c r="H308" s="240">
        <v>-37.031199999999998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164</v>
      </c>
      <c r="AU308" s="246" t="s">
        <v>83</v>
      </c>
      <c r="AV308" s="13" t="s">
        <v>83</v>
      </c>
      <c r="AW308" s="13" t="s">
        <v>31</v>
      </c>
      <c r="AX308" s="13" t="s">
        <v>73</v>
      </c>
      <c r="AY308" s="246" t="s">
        <v>156</v>
      </c>
    </row>
    <row r="309" s="15" customFormat="1">
      <c r="A309" s="15"/>
      <c r="B309" s="268"/>
      <c r="C309" s="269"/>
      <c r="D309" s="231" t="s">
        <v>164</v>
      </c>
      <c r="E309" s="270" t="s">
        <v>1</v>
      </c>
      <c r="F309" s="271" t="s">
        <v>339</v>
      </c>
      <c r="G309" s="269"/>
      <c r="H309" s="270" t="s">
        <v>1</v>
      </c>
      <c r="I309" s="272"/>
      <c r="J309" s="269"/>
      <c r="K309" s="269"/>
      <c r="L309" s="273"/>
      <c r="M309" s="274"/>
      <c r="N309" s="275"/>
      <c r="O309" s="275"/>
      <c r="P309" s="275"/>
      <c r="Q309" s="275"/>
      <c r="R309" s="275"/>
      <c r="S309" s="275"/>
      <c r="T309" s="27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7" t="s">
        <v>164</v>
      </c>
      <c r="AU309" s="277" t="s">
        <v>83</v>
      </c>
      <c r="AV309" s="15" t="s">
        <v>81</v>
      </c>
      <c r="AW309" s="15" t="s">
        <v>31</v>
      </c>
      <c r="AX309" s="15" t="s">
        <v>73</v>
      </c>
      <c r="AY309" s="277" t="s">
        <v>156</v>
      </c>
    </row>
    <row r="310" s="13" customFormat="1">
      <c r="A310" s="13"/>
      <c r="B310" s="236"/>
      <c r="C310" s="237"/>
      <c r="D310" s="231" t="s">
        <v>164</v>
      </c>
      <c r="E310" s="238" t="s">
        <v>1</v>
      </c>
      <c r="F310" s="239" t="s">
        <v>340</v>
      </c>
      <c r="G310" s="237"/>
      <c r="H310" s="240">
        <v>20.970749999999995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164</v>
      </c>
      <c r="AU310" s="246" t="s">
        <v>83</v>
      </c>
      <c r="AV310" s="13" t="s">
        <v>83</v>
      </c>
      <c r="AW310" s="13" t="s">
        <v>31</v>
      </c>
      <c r="AX310" s="13" t="s">
        <v>73</v>
      </c>
      <c r="AY310" s="246" t="s">
        <v>156</v>
      </c>
    </row>
    <row r="311" s="13" customFormat="1">
      <c r="A311" s="13"/>
      <c r="B311" s="236"/>
      <c r="C311" s="237"/>
      <c r="D311" s="231" t="s">
        <v>164</v>
      </c>
      <c r="E311" s="238" t="s">
        <v>1</v>
      </c>
      <c r="F311" s="239" t="s">
        <v>310</v>
      </c>
      <c r="G311" s="237"/>
      <c r="H311" s="240">
        <v>2.1629999999999998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164</v>
      </c>
      <c r="AU311" s="246" t="s">
        <v>83</v>
      </c>
      <c r="AV311" s="13" t="s">
        <v>83</v>
      </c>
      <c r="AW311" s="13" t="s">
        <v>31</v>
      </c>
      <c r="AX311" s="13" t="s">
        <v>73</v>
      </c>
      <c r="AY311" s="246" t="s">
        <v>156</v>
      </c>
    </row>
    <row r="312" s="13" customFormat="1">
      <c r="A312" s="13"/>
      <c r="B312" s="236"/>
      <c r="C312" s="237"/>
      <c r="D312" s="231" t="s">
        <v>164</v>
      </c>
      <c r="E312" s="238" t="s">
        <v>1</v>
      </c>
      <c r="F312" s="239" t="s">
        <v>326</v>
      </c>
      <c r="G312" s="237"/>
      <c r="H312" s="240">
        <v>44.823000000000008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164</v>
      </c>
      <c r="AU312" s="246" t="s">
        <v>83</v>
      </c>
      <c r="AV312" s="13" t="s">
        <v>83</v>
      </c>
      <c r="AW312" s="13" t="s">
        <v>31</v>
      </c>
      <c r="AX312" s="13" t="s">
        <v>73</v>
      </c>
      <c r="AY312" s="246" t="s">
        <v>156</v>
      </c>
    </row>
    <row r="313" s="13" customFormat="1">
      <c r="A313" s="13"/>
      <c r="B313" s="236"/>
      <c r="C313" s="237"/>
      <c r="D313" s="231" t="s">
        <v>164</v>
      </c>
      <c r="E313" s="238" t="s">
        <v>1</v>
      </c>
      <c r="F313" s="239" t="s">
        <v>341</v>
      </c>
      <c r="G313" s="237"/>
      <c r="H313" s="240">
        <v>5.3909999999999991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164</v>
      </c>
      <c r="AU313" s="246" t="s">
        <v>83</v>
      </c>
      <c r="AV313" s="13" t="s">
        <v>83</v>
      </c>
      <c r="AW313" s="13" t="s">
        <v>31</v>
      </c>
      <c r="AX313" s="13" t="s">
        <v>73</v>
      </c>
      <c r="AY313" s="246" t="s">
        <v>156</v>
      </c>
    </row>
    <row r="314" s="13" customFormat="1">
      <c r="A314" s="13"/>
      <c r="B314" s="236"/>
      <c r="C314" s="237"/>
      <c r="D314" s="231" t="s">
        <v>164</v>
      </c>
      <c r="E314" s="238" t="s">
        <v>1</v>
      </c>
      <c r="F314" s="239" t="s">
        <v>325</v>
      </c>
      <c r="G314" s="237"/>
      <c r="H314" s="240">
        <v>0.95999999999999996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164</v>
      </c>
      <c r="AU314" s="246" t="s">
        <v>83</v>
      </c>
      <c r="AV314" s="13" t="s">
        <v>83</v>
      </c>
      <c r="AW314" s="13" t="s">
        <v>31</v>
      </c>
      <c r="AX314" s="13" t="s">
        <v>73</v>
      </c>
      <c r="AY314" s="246" t="s">
        <v>156</v>
      </c>
    </row>
    <row r="315" s="14" customFormat="1">
      <c r="A315" s="14"/>
      <c r="B315" s="247"/>
      <c r="C315" s="248"/>
      <c r="D315" s="231" t="s">
        <v>164</v>
      </c>
      <c r="E315" s="249" t="s">
        <v>1</v>
      </c>
      <c r="F315" s="250" t="s">
        <v>168</v>
      </c>
      <c r="G315" s="248"/>
      <c r="H315" s="251">
        <v>975.55264999999986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7" t="s">
        <v>164</v>
      </c>
      <c r="AU315" s="257" t="s">
        <v>83</v>
      </c>
      <c r="AV315" s="14" t="s">
        <v>162</v>
      </c>
      <c r="AW315" s="14" t="s">
        <v>31</v>
      </c>
      <c r="AX315" s="14" t="s">
        <v>81</v>
      </c>
      <c r="AY315" s="257" t="s">
        <v>156</v>
      </c>
    </row>
    <row r="316" s="2" customFormat="1" ht="44.25" customHeight="1">
      <c r="A316" s="38"/>
      <c r="B316" s="39"/>
      <c r="C316" s="218" t="s">
        <v>342</v>
      </c>
      <c r="D316" s="218" t="s">
        <v>158</v>
      </c>
      <c r="E316" s="219" t="s">
        <v>343</v>
      </c>
      <c r="F316" s="220" t="s">
        <v>344</v>
      </c>
      <c r="G316" s="221" t="s">
        <v>161</v>
      </c>
      <c r="H316" s="222">
        <v>114.968</v>
      </c>
      <c r="I316" s="223"/>
      <c r="J316" s="224">
        <f>ROUND(I316*H316,2)</f>
        <v>0</v>
      </c>
      <c r="K316" s="220" t="s">
        <v>1</v>
      </c>
      <c r="L316" s="44"/>
      <c r="M316" s="225" t="s">
        <v>1</v>
      </c>
      <c r="N316" s="226" t="s">
        <v>38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162</v>
      </c>
      <c r="AT316" s="229" t="s">
        <v>158</v>
      </c>
      <c r="AU316" s="229" t="s">
        <v>83</v>
      </c>
      <c r="AY316" s="17" t="s">
        <v>156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81</v>
      </c>
      <c r="BK316" s="230">
        <f>ROUND(I316*H316,2)</f>
        <v>0</v>
      </c>
      <c r="BL316" s="17" t="s">
        <v>162</v>
      </c>
      <c r="BM316" s="229" t="s">
        <v>345</v>
      </c>
    </row>
    <row r="317" s="2" customFormat="1">
      <c r="A317" s="38"/>
      <c r="B317" s="39"/>
      <c r="C317" s="40"/>
      <c r="D317" s="231" t="s">
        <v>163</v>
      </c>
      <c r="E317" s="40"/>
      <c r="F317" s="232" t="s">
        <v>344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163</v>
      </c>
      <c r="AU317" s="17" t="s">
        <v>83</v>
      </c>
    </row>
    <row r="318" s="13" customFormat="1">
      <c r="A318" s="13"/>
      <c r="B318" s="236"/>
      <c r="C318" s="237"/>
      <c r="D318" s="231" t="s">
        <v>164</v>
      </c>
      <c r="E318" s="238" t="s">
        <v>1</v>
      </c>
      <c r="F318" s="239" t="s">
        <v>346</v>
      </c>
      <c r="G318" s="237"/>
      <c r="H318" s="240">
        <v>114.9675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164</v>
      </c>
      <c r="AU318" s="246" t="s">
        <v>83</v>
      </c>
      <c r="AV318" s="13" t="s">
        <v>83</v>
      </c>
      <c r="AW318" s="13" t="s">
        <v>31</v>
      </c>
      <c r="AX318" s="13" t="s">
        <v>73</v>
      </c>
      <c r="AY318" s="246" t="s">
        <v>156</v>
      </c>
    </row>
    <row r="319" s="14" customFormat="1">
      <c r="A319" s="14"/>
      <c r="B319" s="247"/>
      <c r="C319" s="248"/>
      <c r="D319" s="231" t="s">
        <v>164</v>
      </c>
      <c r="E319" s="249" t="s">
        <v>1</v>
      </c>
      <c r="F319" s="250" t="s">
        <v>168</v>
      </c>
      <c r="G319" s="248"/>
      <c r="H319" s="251">
        <v>114.9675</v>
      </c>
      <c r="I319" s="252"/>
      <c r="J319" s="248"/>
      <c r="K319" s="248"/>
      <c r="L319" s="253"/>
      <c r="M319" s="254"/>
      <c r="N319" s="255"/>
      <c r="O319" s="255"/>
      <c r="P319" s="255"/>
      <c r="Q319" s="255"/>
      <c r="R319" s="255"/>
      <c r="S319" s="255"/>
      <c r="T319" s="25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7" t="s">
        <v>164</v>
      </c>
      <c r="AU319" s="257" t="s">
        <v>83</v>
      </c>
      <c r="AV319" s="14" t="s">
        <v>162</v>
      </c>
      <c r="AW319" s="14" t="s">
        <v>31</v>
      </c>
      <c r="AX319" s="14" t="s">
        <v>81</v>
      </c>
      <c r="AY319" s="257" t="s">
        <v>156</v>
      </c>
    </row>
    <row r="320" s="2" customFormat="1" ht="24.15" customHeight="1">
      <c r="A320" s="38"/>
      <c r="B320" s="39"/>
      <c r="C320" s="258" t="s">
        <v>253</v>
      </c>
      <c r="D320" s="258" t="s">
        <v>254</v>
      </c>
      <c r="E320" s="259" t="s">
        <v>347</v>
      </c>
      <c r="F320" s="260" t="s">
        <v>348</v>
      </c>
      <c r="G320" s="261" t="s">
        <v>161</v>
      </c>
      <c r="H320" s="262">
        <v>120.71599999999999</v>
      </c>
      <c r="I320" s="263"/>
      <c r="J320" s="264">
        <f>ROUND(I320*H320,2)</f>
        <v>0</v>
      </c>
      <c r="K320" s="260" t="s">
        <v>1</v>
      </c>
      <c r="L320" s="265"/>
      <c r="M320" s="266" t="s">
        <v>1</v>
      </c>
      <c r="N320" s="267" t="s">
        <v>38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181</v>
      </c>
      <c r="AT320" s="229" t="s">
        <v>254</v>
      </c>
      <c r="AU320" s="229" t="s">
        <v>83</v>
      </c>
      <c r="AY320" s="17" t="s">
        <v>156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81</v>
      </c>
      <c r="BK320" s="230">
        <f>ROUND(I320*H320,2)</f>
        <v>0</v>
      </c>
      <c r="BL320" s="17" t="s">
        <v>162</v>
      </c>
      <c r="BM320" s="229" t="s">
        <v>349</v>
      </c>
    </row>
    <row r="321" s="2" customFormat="1">
      <c r="A321" s="38"/>
      <c r="B321" s="39"/>
      <c r="C321" s="40"/>
      <c r="D321" s="231" t="s">
        <v>163</v>
      </c>
      <c r="E321" s="40"/>
      <c r="F321" s="232" t="s">
        <v>348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163</v>
      </c>
      <c r="AU321" s="17" t="s">
        <v>83</v>
      </c>
    </row>
    <row r="322" s="2" customFormat="1" ht="44.25" customHeight="1">
      <c r="A322" s="38"/>
      <c r="B322" s="39"/>
      <c r="C322" s="218" t="s">
        <v>350</v>
      </c>
      <c r="D322" s="218" t="s">
        <v>158</v>
      </c>
      <c r="E322" s="219" t="s">
        <v>351</v>
      </c>
      <c r="F322" s="220" t="s">
        <v>352</v>
      </c>
      <c r="G322" s="221" t="s">
        <v>161</v>
      </c>
      <c r="H322" s="222">
        <v>897.95399999999995</v>
      </c>
      <c r="I322" s="223"/>
      <c r="J322" s="224">
        <f>ROUND(I322*H322,2)</f>
        <v>0</v>
      </c>
      <c r="K322" s="220" t="s">
        <v>1</v>
      </c>
      <c r="L322" s="44"/>
      <c r="M322" s="225" t="s">
        <v>1</v>
      </c>
      <c r="N322" s="226" t="s">
        <v>38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162</v>
      </c>
      <c r="AT322" s="229" t="s">
        <v>158</v>
      </c>
      <c r="AU322" s="229" t="s">
        <v>83</v>
      </c>
      <c r="AY322" s="17" t="s">
        <v>156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81</v>
      </c>
      <c r="BK322" s="230">
        <f>ROUND(I322*H322,2)</f>
        <v>0</v>
      </c>
      <c r="BL322" s="17" t="s">
        <v>162</v>
      </c>
      <c r="BM322" s="229" t="s">
        <v>353</v>
      </c>
    </row>
    <row r="323" s="2" customFormat="1">
      <c r="A323" s="38"/>
      <c r="B323" s="39"/>
      <c r="C323" s="40"/>
      <c r="D323" s="231" t="s">
        <v>163</v>
      </c>
      <c r="E323" s="40"/>
      <c r="F323" s="232" t="s">
        <v>352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163</v>
      </c>
      <c r="AU323" s="17" t="s">
        <v>83</v>
      </c>
    </row>
    <row r="324" s="13" customFormat="1">
      <c r="A324" s="13"/>
      <c r="B324" s="236"/>
      <c r="C324" s="237"/>
      <c r="D324" s="231" t="s">
        <v>164</v>
      </c>
      <c r="E324" s="238" t="s">
        <v>1</v>
      </c>
      <c r="F324" s="239" t="s">
        <v>354</v>
      </c>
      <c r="G324" s="237"/>
      <c r="H324" s="240">
        <v>1180.2706000000003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164</v>
      </c>
      <c r="AU324" s="246" t="s">
        <v>83</v>
      </c>
      <c r="AV324" s="13" t="s">
        <v>83</v>
      </c>
      <c r="AW324" s="13" t="s">
        <v>31</v>
      </c>
      <c r="AX324" s="13" t="s">
        <v>73</v>
      </c>
      <c r="AY324" s="246" t="s">
        <v>156</v>
      </c>
    </row>
    <row r="325" s="13" customFormat="1">
      <c r="A325" s="13"/>
      <c r="B325" s="236"/>
      <c r="C325" s="237"/>
      <c r="D325" s="231" t="s">
        <v>164</v>
      </c>
      <c r="E325" s="238" t="s">
        <v>1</v>
      </c>
      <c r="F325" s="239" t="s">
        <v>337</v>
      </c>
      <c r="G325" s="237"/>
      <c r="H325" s="240">
        <v>-245.28550000000004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164</v>
      </c>
      <c r="AU325" s="246" t="s">
        <v>83</v>
      </c>
      <c r="AV325" s="13" t="s">
        <v>83</v>
      </c>
      <c r="AW325" s="13" t="s">
        <v>31</v>
      </c>
      <c r="AX325" s="13" t="s">
        <v>73</v>
      </c>
      <c r="AY325" s="246" t="s">
        <v>156</v>
      </c>
    </row>
    <row r="326" s="13" customFormat="1">
      <c r="A326" s="13"/>
      <c r="B326" s="236"/>
      <c r="C326" s="237"/>
      <c r="D326" s="231" t="s">
        <v>164</v>
      </c>
      <c r="E326" s="238" t="s">
        <v>1</v>
      </c>
      <c r="F326" s="239" t="s">
        <v>338</v>
      </c>
      <c r="G326" s="237"/>
      <c r="H326" s="240">
        <v>-37.031199999999998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6" t="s">
        <v>164</v>
      </c>
      <c r="AU326" s="246" t="s">
        <v>83</v>
      </c>
      <c r="AV326" s="13" t="s">
        <v>83</v>
      </c>
      <c r="AW326" s="13" t="s">
        <v>31</v>
      </c>
      <c r="AX326" s="13" t="s">
        <v>73</v>
      </c>
      <c r="AY326" s="246" t="s">
        <v>156</v>
      </c>
    </row>
    <row r="327" s="14" customFormat="1">
      <c r="A327" s="14"/>
      <c r="B327" s="247"/>
      <c r="C327" s="248"/>
      <c r="D327" s="231" t="s">
        <v>164</v>
      </c>
      <c r="E327" s="249" t="s">
        <v>1</v>
      </c>
      <c r="F327" s="250" t="s">
        <v>168</v>
      </c>
      <c r="G327" s="248"/>
      <c r="H327" s="251">
        <v>897.9539000000002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7" t="s">
        <v>164</v>
      </c>
      <c r="AU327" s="257" t="s">
        <v>83</v>
      </c>
      <c r="AV327" s="14" t="s">
        <v>162</v>
      </c>
      <c r="AW327" s="14" t="s">
        <v>31</v>
      </c>
      <c r="AX327" s="14" t="s">
        <v>81</v>
      </c>
      <c r="AY327" s="257" t="s">
        <v>156</v>
      </c>
    </row>
    <row r="328" s="2" customFormat="1" ht="16.5" customHeight="1">
      <c r="A328" s="38"/>
      <c r="B328" s="39"/>
      <c r="C328" s="258" t="s">
        <v>257</v>
      </c>
      <c r="D328" s="258" t="s">
        <v>254</v>
      </c>
      <c r="E328" s="259" t="s">
        <v>355</v>
      </c>
      <c r="F328" s="260" t="s">
        <v>356</v>
      </c>
      <c r="G328" s="261" t="s">
        <v>161</v>
      </c>
      <c r="H328" s="262">
        <v>942.85199999999998</v>
      </c>
      <c r="I328" s="263"/>
      <c r="J328" s="264">
        <f>ROUND(I328*H328,2)</f>
        <v>0</v>
      </c>
      <c r="K328" s="260" t="s">
        <v>1</v>
      </c>
      <c r="L328" s="265"/>
      <c r="M328" s="266" t="s">
        <v>1</v>
      </c>
      <c r="N328" s="267" t="s">
        <v>38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181</v>
      </c>
      <c r="AT328" s="229" t="s">
        <v>254</v>
      </c>
      <c r="AU328" s="229" t="s">
        <v>83</v>
      </c>
      <c r="AY328" s="17" t="s">
        <v>156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81</v>
      </c>
      <c r="BK328" s="230">
        <f>ROUND(I328*H328,2)</f>
        <v>0</v>
      </c>
      <c r="BL328" s="17" t="s">
        <v>162</v>
      </c>
      <c r="BM328" s="229" t="s">
        <v>357</v>
      </c>
    </row>
    <row r="329" s="2" customFormat="1">
      <c r="A329" s="38"/>
      <c r="B329" s="39"/>
      <c r="C329" s="40"/>
      <c r="D329" s="231" t="s">
        <v>163</v>
      </c>
      <c r="E329" s="40"/>
      <c r="F329" s="232" t="s">
        <v>356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163</v>
      </c>
      <c r="AU329" s="17" t="s">
        <v>83</v>
      </c>
    </row>
    <row r="330" s="2" customFormat="1" ht="37.8" customHeight="1">
      <c r="A330" s="38"/>
      <c r="B330" s="39"/>
      <c r="C330" s="218" t="s">
        <v>358</v>
      </c>
      <c r="D330" s="218" t="s">
        <v>158</v>
      </c>
      <c r="E330" s="219" t="s">
        <v>359</v>
      </c>
      <c r="F330" s="220" t="s">
        <v>360</v>
      </c>
      <c r="G330" s="221" t="s">
        <v>208</v>
      </c>
      <c r="H330" s="222">
        <v>139.80500000000001</v>
      </c>
      <c r="I330" s="223"/>
      <c r="J330" s="224">
        <f>ROUND(I330*H330,2)</f>
        <v>0</v>
      </c>
      <c r="K330" s="220" t="s">
        <v>1</v>
      </c>
      <c r="L330" s="44"/>
      <c r="M330" s="225" t="s">
        <v>1</v>
      </c>
      <c r="N330" s="226" t="s">
        <v>38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162</v>
      </c>
      <c r="AT330" s="229" t="s">
        <v>158</v>
      </c>
      <c r="AU330" s="229" t="s">
        <v>83</v>
      </c>
      <c r="AY330" s="17" t="s">
        <v>156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81</v>
      </c>
      <c r="BK330" s="230">
        <f>ROUND(I330*H330,2)</f>
        <v>0</v>
      </c>
      <c r="BL330" s="17" t="s">
        <v>162</v>
      </c>
      <c r="BM330" s="229" t="s">
        <v>361</v>
      </c>
    </row>
    <row r="331" s="2" customFormat="1">
      <c r="A331" s="38"/>
      <c r="B331" s="39"/>
      <c r="C331" s="40"/>
      <c r="D331" s="231" t="s">
        <v>163</v>
      </c>
      <c r="E331" s="40"/>
      <c r="F331" s="232" t="s">
        <v>360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163</v>
      </c>
      <c r="AU331" s="17" t="s">
        <v>83</v>
      </c>
    </row>
    <row r="332" s="13" customFormat="1">
      <c r="A332" s="13"/>
      <c r="B332" s="236"/>
      <c r="C332" s="237"/>
      <c r="D332" s="231" t="s">
        <v>164</v>
      </c>
      <c r="E332" s="238" t="s">
        <v>1</v>
      </c>
      <c r="F332" s="239" t="s">
        <v>362</v>
      </c>
      <c r="G332" s="237"/>
      <c r="H332" s="240">
        <v>139.80499999999998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164</v>
      </c>
      <c r="AU332" s="246" t="s">
        <v>83</v>
      </c>
      <c r="AV332" s="13" t="s">
        <v>83</v>
      </c>
      <c r="AW332" s="13" t="s">
        <v>31</v>
      </c>
      <c r="AX332" s="13" t="s">
        <v>73</v>
      </c>
      <c r="AY332" s="246" t="s">
        <v>156</v>
      </c>
    </row>
    <row r="333" s="14" customFormat="1">
      <c r="A333" s="14"/>
      <c r="B333" s="247"/>
      <c r="C333" s="248"/>
      <c r="D333" s="231" t="s">
        <v>164</v>
      </c>
      <c r="E333" s="249" t="s">
        <v>1</v>
      </c>
      <c r="F333" s="250" t="s">
        <v>168</v>
      </c>
      <c r="G333" s="248"/>
      <c r="H333" s="251">
        <v>139.80499999999998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164</v>
      </c>
      <c r="AU333" s="257" t="s">
        <v>83</v>
      </c>
      <c r="AV333" s="14" t="s">
        <v>162</v>
      </c>
      <c r="AW333" s="14" t="s">
        <v>31</v>
      </c>
      <c r="AX333" s="14" t="s">
        <v>81</v>
      </c>
      <c r="AY333" s="257" t="s">
        <v>156</v>
      </c>
    </row>
    <row r="334" s="2" customFormat="1" ht="24.15" customHeight="1">
      <c r="A334" s="38"/>
      <c r="B334" s="39"/>
      <c r="C334" s="258" t="s">
        <v>262</v>
      </c>
      <c r="D334" s="258" t="s">
        <v>254</v>
      </c>
      <c r="E334" s="259" t="s">
        <v>363</v>
      </c>
      <c r="F334" s="260" t="s">
        <v>364</v>
      </c>
      <c r="G334" s="261" t="s">
        <v>161</v>
      </c>
      <c r="H334" s="262">
        <v>22.02</v>
      </c>
      <c r="I334" s="263"/>
      <c r="J334" s="264">
        <f>ROUND(I334*H334,2)</f>
        <v>0</v>
      </c>
      <c r="K334" s="260" t="s">
        <v>1</v>
      </c>
      <c r="L334" s="265"/>
      <c r="M334" s="266" t="s">
        <v>1</v>
      </c>
      <c r="N334" s="267" t="s">
        <v>38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181</v>
      </c>
      <c r="AT334" s="229" t="s">
        <v>254</v>
      </c>
      <c r="AU334" s="229" t="s">
        <v>83</v>
      </c>
      <c r="AY334" s="17" t="s">
        <v>156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81</v>
      </c>
      <c r="BK334" s="230">
        <f>ROUND(I334*H334,2)</f>
        <v>0</v>
      </c>
      <c r="BL334" s="17" t="s">
        <v>162</v>
      </c>
      <c r="BM334" s="229" t="s">
        <v>365</v>
      </c>
    </row>
    <row r="335" s="2" customFormat="1">
      <c r="A335" s="38"/>
      <c r="B335" s="39"/>
      <c r="C335" s="40"/>
      <c r="D335" s="231" t="s">
        <v>163</v>
      </c>
      <c r="E335" s="40"/>
      <c r="F335" s="232" t="s">
        <v>364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163</v>
      </c>
      <c r="AU335" s="17" t="s">
        <v>83</v>
      </c>
    </row>
    <row r="336" s="2" customFormat="1" ht="37.8" customHeight="1">
      <c r="A336" s="38"/>
      <c r="B336" s="39"/>
      <c r="C336" s="218" t="s">
        <v>366</v>
      </c>
      <c r="D336" s="218" t="s">
        <v>158</v>
      </c>
      <c r="E336" s="219" t="s">
        <v>367</v>
      </c>
      <c r="F336" s="220" t="s">
        <v>368</v>
      </c>
      <c r="G336" s="221" t="s">
        <v>161</v>
      </c>
      <c r="H336" s="222">
        <v>1012.922</v>
      </c>
      <c r="I336" s="223"/>
      <c r="J336" s="224">
        <f>ROUND(I336*H336,2)</f>
        <v>0</v>
      </c>
      <c r="K336" s="220" t="s">
        <v>1</v>
      </c>
      <c r="L336" s="44"/>
      <c r="M336" s="225" t="s">
        <v>1</v>
      </c>
      <c r="N336" s="226" t="s">
        <v>38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162</v>
      </c>
      <c r="AT336" s="229" t="s">
        <v>158</v>
      </c>
      <c r="AU336" s="229" t="s">
        <v>83</v>
      </c>
      <c r="AY336" s="17" t="s">
        <v>156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81</v>
      </c>
      <c r="BK336" s="230">
        <f>ROUND(I336*H336,2)</f>
        <v>0</v>
      </c>
      <c r="BL336" s="17" t="s">
        <v>162</v>
      </c>
      <c r="BM336" s="229" t="s">
        <v>369</v>
      </c>
    </row>
    <row r="337" s="2" customFormat="1">
      <c r="A337" s="38"/>
      <c r="B337" s="39"/>
      <c r="C337" s="40"/>
      <c r="D337" s="231" t="s">
        <v>163</v>
      </c>
      <c r="E337" s="40"/>
      <c r="F337" s="232" t="s">
        <v>368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163</v>
      </c>
      <c r="AU337" s="17" t="s">
        <v>83</v>
      </c>
    </row>
    <row r="338" s="13" customFormat="1">
      <c r="A338" s="13"/>
      <c r="B338" s="236"/>
      <c r="C338" s="237"/>
      <c r="D338" s="231" t="s">
        <v>164</v>
      </c>
      <c r="E338" s="238" t="s">
        <v>1</v>
      </c>
      <c r="F338" s="239" t="s">
        <v>370</v>
      </c>
      <c r="G338" s="237"/>
      <c r="H338" s="240">
        <v>1012.9219999999999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164</v>
      </c>
      <c r="AU338" s="246" t="s">
        <v>83</v>
      </c>
      <c r="AV338" s="13" t="s">
        <v>83</v>
      </c>
      <c r="AW338" s="13" t="s">
        <v>31</v>
      </c>
      <c r="AX338" s="13" t="s">
        <v>73</v>
      </c>
      <c r="AY338" s="246" t="s">
        <v>156</v>
      </c>
    </row>
    <row r="339" s="14" customFormat="1">
      <c r="A339" s="14"/>
      <c r="B339" s="247"/>
      <c r="C339" s="248"/>
      <c r="D339" s="231" t="s">
        <v>164</v>
      </c>
      <c r="E339" s="249" t="s">
        <v>1</v>
      </c>
      <c r="F339" s="250" t="s">
        <v>168</v>
      </c>
      <c r="G339" s="248"/>
      <c r="H339" s="251">
        <v>1012.9219999999999</v>
      </c>
      <c r="I339" s="252"/>
      <c r="J339" s="248"/>
      <c r="K339" s="248"/>
      <c r="L339" s="253"/>
      <c r="M339" s="254"/>
      <c r="N339" s="255"/>
      <c r="O339" s="255"/>
      <c r="P339" s="255"/>
      <c r="Q339" s="255"/>
      <c r="R339" s="255"/>
      <c r="S339" s="255"/>
      <c r="T339" s="25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7" t="s">
        <v>164</v>
      </c>
      <c r="AU339" s="257" t="s">
        <v>83</v>
      </c>
      <c r="AV339" s="14" t="s">
        <v>162</v>
      </c>
      <c r="AW339" s="14" t="s">
        <v>31</v>
      </c>
      <c r="AX339" s="14" t="s">
        <v>81</v>
      </c>
      <c r="AY339" s="257" t="s">
        <v>156</v>
      </c>
    </row>
    <row r="340" s="2" customFormat="1" ht="24.15" customHeight="1">
      <c r="A340" s="38"/>
      <c r="B340" s="39"/>
      <c r="C340" s="218" t="s">
        <v>265</v>
      </c>
      <c r="D340" s="218" t="s">
        <v>158</v>
      </c>
      <c r="E340" s="219" t="s">
        <v>371</v>
      </c>
      <c r="F340" s="220" t="s">
        <v>372</v>
      </c>
      <c r="G340" s="221" t="s">
        <v>208</v>
      </c>
      <c r="H340" s="222">
        <v>167.78</v>
      </c>
      <c r="I340" s="223"/>
      <c r="J340" s="224">
        <f>ROUND(I340*H340,2)</f>
        <v>0</v>
      </c>
      <c r="K340" s="220" t="s">
        <v>1</v>
      </c>
      <c r="L340" s="44"/>
      <c r="M340" s="225" t="s">
        <v>1</v>
      </c>
      <c r="N340" s="226" t="s">
        <v>38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162</v>
      </c>
      <c r="AT340" s="229" t="s">
        <v>158</v>
      </c>
      <c r="AU340" s="229" t="s">
        <v>83</v>
      </c>
      <c r="AY340" s="17" t="s">
        <v>156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81</v>
      </c>
      <c r="BK340" s="230">
        <f>ROUND(I340*H340,2)</f>
        <v>0</v>
      </c>
      <c r="BL340" s="17" t="s">
        <v>162</v>
      </c>
      <c r="BM340" s="229" t="s">
        <v>373</v>
      </c>
    </row>
    <row r="341" s="2" customFormat="1">
      <c r="A341" s="38"/>
      <c r="B341" s="39"/>
      <c r="C341" s="40"/>
      <c r="D341" s="231" t="s">
        <v>163</v>
      </c>
      <c r="E341" s="40"/>
      <c r="F341" s="232" t="s">
        <v>372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163</v>
      </c>
      <c r="AU341" s="17" t="s">
        <v>83</v>
      </c>
    </row>
    <row r="342" s="13" customFormat="1">
      <c r="A342" s="13"/>
      <c r="B342" s="236"/>
      <c r="C342" s="237"/>
      <c r="D342" s="231" t="s">
        <v>164</v>
      </c>
      <c r="E342" s="238" t="s">
        <v>1</v>
      </c>
      <c r="F342" s="239" t="s">
        <v>374</v>
      </c>
      <c r="G342" s="237"/>
      <c r="H342" s="240">
        <v>167.78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6" t="s">
        <v>164</v>
      </c>
      <c r="AU342" s="246" t="s">
        <v>83</v>
      </c>
      <c r="AV342" s="13" t="s">
        <v>83</v>
      </c>
      <c r="AW342" s="13" t="s">
        <v>31</v>
      </c>
      <c r="AX342" s="13" t="s">
        <v>73</v>
      </c>
      <c r="AY342" s="246" t="s">
        <v>156</v>
      </c>
    </row>
    <row r="343" s="14" customFormat="1">
      <c r="A343" s="14"/>
      <c r="B343" s="247"/>
      <c r="C343" s="248"/>
      <c r="D343" s="231" t="s">
        <v>164</v>
      </c>
      <c r="E343" s="249" t="s">
        <v>1</v>
      </c>
      <c r="F343" s="250" t="s">
        <v>168</v>
      </c>
      <c r="G343" s="248"/>
      <c r="H343" s="251">
        <v>167.78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7" t="s">
        <v>164</v>
      </c>
      <c r="AU343" s="257" t="s">
        <v>83</v>
      </c>
      <c r="AV343" s="14" t="s">
        <v>162</v>
      </c>
      <c r="AW343" s="14" t="s">
        <v>31</v>
      </c>
      <c r="AX343" s="14" t="s">
        <v>81</v>
      </c>
      <c r="AY343" s="257" t="s">
        <v>156</v>
      </c>
    </row>
    <row r="344" s="2" customFormat="1" ht="24.15" customHeight="1">
      <c r="A344" s="38"/>
      <c r="B344" s="39"/>
      <c r="C344" s="258" t="s">
        <v>375</v>
      </c>
      <c r="D344" s="258" t="s">
        <v>254</v>
      </c>
      <c r="E344" s="259" t="s">
        <v>376</v>
      </c>
      <c r="F344" s="260" t="s">
        <v>377</v>
      </c>
      <c r="G344" s="261" t="s">
        <v>208</v>
      </c>
      <c r="H344" s="262">
        <v>176.16900000000001</v>
      </c>
      <c r="I344" s="263"/>
      <c r="J344" s="264">
        <f>ROUND(I344*H344,2)</f>
        <v>0</v>
      </c>
      <c r="K344" s="260" t="s">
        <v>1</v>
      </c>
      <c r="L344" s="265"/>
      <c r="M344" s="266" t="s">
        <v>1</v>
      </c>
      <c r="N344" s="267" t="s">
        <v>38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181</v>
      </c>
      <c r="AT344" s="229" t="s">
        <v>254</v>
      </c>
      <c r="AU344" s="229" t="s">
        <v>83</v>
      </c>
      <c r="AY344" s="17" t="s">
        <v>156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81</v>
      </c>
      <c r="BK344" s="230">
        <f>ROUND(I344*H344,2)</f>
        <v>0</v>
      </c>
      <c r="BL344" s="17" t="s">
        <v>162</v>
      </c>
      <c r="BM344" s="229" t="s">
        <v>378</v>
      </c>
    </row>
    <row r="345" s="2" customFormat="1">
      <c r="A345" s="38"/>
      <c r="B345" s="39"/>
      <c r="C345" s="40"/>
      <c r="D345" s="231" t="s">
        <v>163</v>
      </c>
      <c r="E345" s="40"/>
      <c r="F345" s="232" t="s">
        <v>377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163</v>
      </c>
      <c r="AU345" s="17" t="s">
        <v>83</v>
      </c>
    </row>
    <row r="346" s="2" customFormat="1" ht="16.5" customHeight="1">
      <c r="A346" s="38"/>
      <c r="B346" s="39"/>
      <c r="C346" s="218" t="s">
        <v>270</v>
      </c>
      <c r="D346" s="218" t="s">
        <v>158</v>
      </c>
      <c r="E346" s="219" t="s">
        <v>379</v>
      </c>
      <c r="F346" s="220" t="s">
        <v>380</v>
      </c>
      <c r="G346" s="221" t="s">
        <v>208</v>
      </c>
      <c r="H346" s="222">
        <v>1188.3050000000001</v>
      </c>
      <c r="I346" s="223"/>
      <c r="J346" s="224">
        <f>ROUND(I346*H346,2)</f>
        <v>0</v>
      </c>
      <c r="K346" s="220" t="s">
        <v>1</v>
      </c>
      <c r="L346" s="44"/>
      <c r="M346" s="225" t="s">
        <v>1</v>
      </c>
      <c r="N346" s="226" t="s">
        <v>38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162</v>
      </c>
      <c r="AT346" s="229" t="s">
        <v>158</v>
      </c>
      <c r="AU346" s="229" t="s">
        <v>83</v>
      </c>
      <c r="AY346" s="17" t="s">
        <v>156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81</v>
      </c>
      <c r="BK346" s="230">
        <f>ROUND(I346*H346,2)</f>
        <v>0</v>
      </c>
      <c r="BL346" s="17" t="s">
        <v>162</v>
      </c>
      <c r="BM346" s="229" t="s">
        <v>381</v>
      </c>
    </row>
    <row r="347" s="2" customFormat="1">
      <c r="A347" s="38"/>
      <c r="B347" s="39"/>
      <c r="C347" s="40"/>
      <c r="D347" s="231" t="s">
        <v>163</v>
      </c>
      <c r="E347" s="40"/>
      <c r="F347" s="232" t="s">
        <v>380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163</v>
      </c>
      <c r="AU347" s="17" t="s">
        <v>83</v>
      </c>
    </row>
    <row r="348" s="15" customFormat="1">
      <c r="A348" s="15"/>
      <c r="B348" s="268"/>
      <c r="C348" s="269"/>
      <c r="D348" s="231" t="s">
        <v>164</v>
      </c>
      <c r="E348" s="270" t="s">
        <v>1</v>
      </c>
      <c r="F348" s="271" t="s">
        <v>382</v>
      </c>
      <c r="G348" s="269"/>
      <c r="H348" s="270" t="s">
        <v>1</v>
      </c>
      <c r="I348" s="272"/>
      <c r="J348" s="269"/>
      <c r="K348" s="269"/>
      <c r="L348" s="273"/>
      <c r="M348" s="274"/>
      <c r="N348" s="275"/>
      <c r="O348" s="275"/>
      <c r="P348" s="275"/>
      <c r="Q348" s="275"/>
      <c r="R348" s="275"/>
      <c r="S348" s="275"/>
      <c r="T348" s="27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7" t="s">
        <v>164</v>
      </c>
      <c r="AU348" s="277" t="s">
        <v>83</v>
      </c>
      <c r="AV348" s="15" t="s">
        <v>81</v>
      </c>
      <c r="AW348" s="15" t="s">
        <v>31</v>
      </c>
      <c r="AX348" s="15" t="s">
        <v>73</v>
      </c>
      <c r="AY348" s="277" t="s">
        <v>156</v>
      </c>
    </row>
    <row r="349" s="13" customFormat="1">
      <c r="A349" s="13"/>
      <c r="B349" s="236"/>
      <c r="C349" s="237"/>
      <c r="D349" s="231" t="s">
        <v>164</v>
      </c>
      <c r="E349" s="238" t="s">
        <v>1</v>
      </c>
      <c r="F349" s="239" t="s">
        <v>383</v>
      </c>
      <c r="G349" s="237"/>
      <c r="H349" s="240">
        <v>34.839999999999996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6" t="s">
        <v>164</v>
      </c>
      <c r="AU349" s="246" t="s">
        <v>83</v>
      </c>
      <c r="AV349" s="13" t="s">
        <v>83</v>
      </c>
      <c r="AW349" s="13" t="s">
        <v>31</v>
      </c>
      <c r="AX349" s="13" t="s">
        <v>73</v>
      </c>
      <c r="AY349" s="246" t="s">
        <v>156</v>
      </c>
    </row>
    <row r="350" s="13" customFormat="1">
      <c r="A350" s="13"/>
      <c r="B350" s="236"/>
      <c r="C350" s="237"/>
      <c r="D350" s="231" t="s">
        <v>164</v>
      </c>
      <c r="E350" s="238" t="s">
        <v>1</v>
      </c>
      <c r="F350" s="239" t="s">
        <v>384</v>
      </c>
      <c r="G350" s="237"/>
      <c r="H350" s="240">
        <v>298.82000000000005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6" t="s">
        <v>164</v>
      </c>
      <c r="AU350" s="246" t="s">
        <v>83</v>
      </c>
      <c r="AV350" s="13" t="s">
        <v>83</v>
      </c>
      <c r="AW350" s="13" t="s">
        <v>31</v>
      </c>
      <c r="AX350" s="13" t="s">
        <v>73</v>
      </c>
      <c r="AY350" s="246" t="s">
        <v>156</v>
      </c>
    </row>
    <row r="351" s="13" customFormat="1">
      <c r="A351" s="13"/>
      <c r="B351" s="236"/>
      <c r="C351" s="237"/>
      <c r="D351" s="231" t="s">
        <v>164</v>
      </c>
      <c r="E351" s="238" t="s">
        <v>1</v>
      </c>
      <c r="F351" s="239" t="s">
        <v>385</v>
      </c>
      <c r="G351" s="237"/>
      <c r="H351" s="240">
        <v>35.939999999999998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6" t="s">
        <v>164</v>
      </c>
      <c r="AU351" s="246" t="s">
        <v>83</v>
      </c>
      <c r="AV351" s="13" t="s">
        <v>83</v>
      </c>
      <c r="AW351" s="13" t="s">
        <v>31</v>
      </c>
      <c r="AX351" s="13" t="s">
        <v>73</v>
      </c>
      <c r="AY351" s="246" t="s">
        <v>156</v>
      </c>
    </row>
    <row r="352" s="15" customFormat="1">
      <c r="A352" s="15"/>
      <c r="B352" s="268"/>
      <c r="C352" s="269"/>
      <c r="D352" s="231" t="s">
        <v>164</v>
      </c>
      <c r="E352" s="270" t="s">
        <v>1</v>
      </c>
      <c r="F352" s="271" t="s">
        <v>386</v>
      </c>
      <c r="G352" s="269"/>
      <c r="H352" s="270" t="s">
        <v>1</v>
      </c>
      <c r="I352" s="272"/>
      <c r="J352" s="269"/>
      <c r="K352" s="269"/>
      <c r="L352" s="273"/>
      <c r="M352" s="274"/>
      <c r="N352" s="275"/>
      <c r="O352" s="275"/>
      <c r="P352" s="275"/>
      <c r="Q352" s="275"/>
      <c r="R352" s="275"/>
      <c r="S352" s="275"/>
      <c r="T352" s="276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7" t="s">
        <v>164</v>
      </c>
      <c r="AU352" s="277" t="s">
        <v>83</v>
      </c>
      <c r="AV352" s="15" t="s">
        <v>81</v>
      </c>
      <c r="AW352" s="15" t="s">
        <v>31</v>
      </c>
      <c r="AX352" s="15" t="s">
        <v>73</v>
      </c>
      <c r="AY352" s="277" t="s">
        <v>156</v>
      </c>
    </row>
    <row r="353" s="13" customFormat="1">
      <c r="A353" s="13"/>
      <c r="B353" s="236"/>
      <c r="C353" s="237"/>
      <c r="D353" s="231" t="s">
        <v>164</v>
      </c>
      <c r="E353" s="238" t="s">
        <v>1</v>
      </c>
      <c r="F353" s="239" t="s">
        <v>387</v>
      </c>
      <c r="G353" s="237"/>
      <c r="H353" s="240">
        <v>10.75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6" t="s">
        <v>164</v>
      </c>
      <c r="AU353" s="246" t="s">
        <v>83</v>
      </c>
      <c r="AV353" s="13" t="s">
        <v>83</v>
      </c>
      <c r="AW353" s="13" t="s">
        <v>31</v>
      </c>
      <c r="AX353" s="13" t="s">
        <v>73</v>
      </c>
      <c r="AY353" s="246" t="s">
        <v>156</v>
      </c>
    </row>
    <row r="354" s="13" customFormat="1">
      <c r="A354" s="13"/>
      <c r="B354" s="236"/>
      <c r="C354" s="237"/>
      <c r="D354" s="231" t="s">
        <v>164</v>
      </c>
      <c r="E354" s="238" t="s">
        <v>1</v>
      </c>
      <c r="F354" s="239" t="s">
        <v>388</v>
      </c>
      <c r="G354" s="237"/>
      <c r="H354" s="240">
        <v>154.22499999999997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164</v>
      </c>
      <c r="AU354" s="246" t="s">
        <v>83</v>
      </c>
      <c r="AV354" s="13" t="s">
        <v>83</v>
      </c>
      <c r="AW354" s="13" t="s">
        <v>31</v>
      </c>
      <c r="AX354" s="13" t="s">
        <v>73</v>
      </c>
      <c r="AY354" s="246" t="s">
        <v>156</v>
      </c>
    </row>
    <row r="355" s="15" customFormat="1">
      <c r="A355" s="15"/>
      <c r="B355" s="268"/>
      <c r="C355" s="269"/>
      <c r="D355" s="231" t="s">
        <v>164</v>
      </c>
      <c r="E355" s="270" t="s">
        <v>1</v>
      </c>
      <c r="F355" s="271" t="s">
        <v>389</v>
      </c>
      <c r="G355" s="269"/>
      <c r="H355" s="270" t="s">
        <v>1</v>
      </c>
      <c r="I355" s="272"/>
      <c r="J355" s="269"/>
      <c r="K355" s="269"/>
      <c r="L355" s="273"/>
      <c r="M355" s="274"/>
      <c r="N355" s="275"/>
      <c r="O355" s="275"/>
      <c r="P355" s="275"/>
      <c r="Q355" s="275"/>
      <c r="R355" s="275"/>
      <c r="S355" s="275"/>
      <c r="T355" s="27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7" t="s">
        <v>164</v>
      </c>
      <c r="AU355" s="277" t="s">
        <v>83</v>
      </c>
      <c r="AV355" s="15" t="s">
        <v>81</v>
      </c>
      <c r="AW355" s="15" t="s">
        <v>31</v>
      </c>
      <c r="AX355" s="15" t="s">
        <v>73</v>
      </c>
      <c r="AY355" s="277" t="s">
        <v>156</v>
      </c>
    </row>
    <row r="356" s="13" customFormat="1">
      <c r="A356" s="13"/>
      <c r="B356" s="236"/>
      <c r="C356" s="237"/>
      <c r="D356" s="231" t="s">
        <v>164</v>
      </c>
      <c r="E356" s="238" t="s">
        <v>1</v>
      </c>
      <c r="F356" s="239" t="s">
        <v>384</v>
      </c>
      <c r="G356" s="237"/>
      <c r="H356" s="240">
        <v>298.82000000000005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6" t="s">
        <v>164</v>
      </c>
      <c r="AU356" s="246" t="s">
        <v>83</v>
      </c>
      <c r="AV356" s="13" t="s">
        <v>83</v>
      </c>
      <c r="AW356" s="13" t="s">
        <v>31</v>
      </c>
      <c r="AX356" s="13" t="s">
        <v>73</v>
      </c>
      <c r="AY356" s="246" t="s">
        <v>156</v>
      </c>
    </row>
    <row r="357" s="13" customFormat="1">
      <c r="A357" s="13"/>
      <c r="B357" s="236"/>
      <c r="C357" s="237"/>
      <c r="D357" s="231" t="s">
        <v>164</v>
      </c>
      <c r="E357" s="238" t="s">
        <v>1</v>
      </c>
      <c r="F357" s="239" t="s">
        <v>385</v>
      </c>
      <c r="G357" s="237"/>
      <c r="H357" s="240">
        <v>35.939999999999998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6" t="s">
        <v>164</v>
      </c>
      <c r="AU357" s="246" t="s">
        <v>83</v>
      </c>
      <c r="AV357" s="13" t="s">
        <v>83</v>
      </c>
      <c r="AW357" s="13" t="s">
        <v>31</v>
      </c>
      <c r="AX357" s="13" t="s">
        <v>73</v>
      </c>
      <c r="AY357" s="246" t="s">
        <v>156</v>
      </c>
    </row>
    <row r="358" s="13" customFormat="1">
      <c r="A358" s="13"/>
      <c r="B358" s="236"/>
      <c r="C358" s="237"/>
      <c r="D358" s="231" t="s">
        <v>164</v>
      </c>
      <c r="E358" s="238" t="s">
        <v>1</v>
      </c>
      <c r="F358" s="239" t="s">
        <v>388</v>
      </c>
      <c r="G358" s="237"/>
      <c r="H358" s="240">
        <v>154.22499999999997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164</v>
      </c>
      <c r="AU358" s="246" t="s">
        <v>83</v>
      </c>
      <c r="AV358" s="13" t="s">
        <v>83</v>
      </c>
      <c r="AW358" s="13" t="s">
        <v>31</v>
      </c>
      <c r="AX358" s="13" t="s">
        <v>73</v>
      </c>
      <c r="AY358" s="246" t="s">
        <v>156</v>
      </c>
    </row>
    <row r="359" s="13" customFormat="1">
      <c r="A359" s="13"/>
      <c r="B359" s="236"/>
      <c r="C359" s="237"/>
      <c r="D359" s="231" t="s">
        <v>164</v>
      </c>
      <c r="E359" s="238" t="s">
        <v>1</v>
      </c>
      <c r="F359" s="239" t="s">
        <v>362</v>
      </c>
      <c r="G359" s="237"/>
      <c r="H359" s="240">
        <v>139.80499999999998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164</v>
      </c>
      <c r="AU359" s="246" t="s">
        <v>83</v>
      </c>
      <c r="AV359" s="13" t="s">
        <v>83</v>
      </c>
      <c r="AW359" s="13" t="s">
        <v>31</v>
      </c>
      <c r="AX359" s="13" t="s">
        <v>73</v>
      </c>
      <c r="AY359" s="246" t="s">
        <v>156</v>
      </c>
    </row>
    <row r="360" s="13" customFormat="1">
      <c r="A360" s="13"/>
      <c r="B360" s="236"/>
      <c r="C360" s="237"/>
      <c r="D360" s="231" t="s">
        <v>164</v>
      </c>
      <c r="E360" s="238" t="s">
        <v>1</v>
      </c>
      <c r="F360" s="239" t="s">
        <v>390</v>
      </c>
      <c r="G360" s="237"/>
      <c r="H360" s="240">
        <v>24.939999999999998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6" t="s">
        <v>164</v>
      </c>
      <c r="AU360" s="246" t="s">
        <v>83</v>
      </c>
      <c r="AV360" s="13" t="s">
        <v>83</v>
      </c>
      <c r="AW360" s="13" t="s">
        <v>31</v>
      </c>
      <c r="AX360" s="13" t="s">
        <v>73</v>
      </c>
      <c r="AY360" s="246" t="s">
        <v>156</v>
      </c>
    </row>
    <row r="361" s="14" customFormat="1">
      <c r="A361" s="14"/>
      <c r="B361" s="247"/>
      <c r="C361" s="248"/>
      <c r="D361" s="231" t="s">
        <v>164</v>
      </c>
      <c r="E361" s="249" t="s">
        <v>1</v>
      </c>
      <c r="F361" s="250" t="s">
        <v>168</v>
      </c>
      <c r="G361" s="248"/>
      <c r="H361" s="251">
        <v>1188.3050000000001</v>
      </c>
      <c r="I361" s="252"/>
      <c r="J361" s="248"/>
      <c r="K361" s="248"/>
      <c r="L361" s="253"/>
      <c r="M361" s="254"/>
      <c r="N361" s="255"/>
      <c r="O361" s="255"/>
      <c r="P361" s="255"/>
      <c r="Q361" s="255"/>
      <c r="R361" s="255"/>
      <c r="S361" s="255"/>
      <c r="T361" s="25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7" t="s">
        <v>164</v>
      </c>
      <c r="AU361" s="257" t="s">
        <v>83</v>
      </c>
      <c r="AV361" s="14" t="s">
        <v>162</v>
      </c>
      <c r="AW361" s="14" t="s">
        <v>31</v>
      </c>
      <c r="AX361" s="14" t="s">
        <v>81</v>
      </c>
      <c r="AY361" s="257" t="s">
        <v>156</v>
      </c>
    </row>
    <row r="362" s="2" customFormat="1" ht="21.75" customHeight="1">
      <c r="A362" s="38"/>
      <c r="B362" s="39"/>
      <c r="C362" s="258" t="s">
        <v>391</v>
      </c>
      <c r="D362" s="258" t="s">
        <v>254</v>
      </c>
      <c r="E362" s="259" t="s">
        <v>392</v>
      </c>
      <c r="F362" s="260" t="s">
        <v>393</v>
      </c>
      <c r="G362" s="261" t="s">
        <v>208</v>
      </c>
      <c r="H362" s="262">
        <v>388.07999999999998</v>
      </c>
      <c r="I362" s="263"/>
      <c r="J362" s="264">
        <f>ROUND(I362*H362,2)</f>
        <v>0</v>
      </c>
      <c r="K362" s="260" t="s">
        <v>1</v>
      </c>
      <c r="L362" s="265"/>
      <c r="M362" s="266" t="s">
        <v>1</v>
      </c>
      <c r="N362" s="267" t="s">
        <v>38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181</v>
      </c>
      <c r="AT362" s="229" t="s">
        <v>254</v>
      </c>
      <c r="AU362" s="229" t="s">
        <v>83</v>
      </c>
      <c r="AY362" s="17" t="s">
        <v>156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81</v>
      </c>
      <c r="BK362" s="230">
        <f>ROUND(I362*H362,2)</f>
        <v>0</v>
      </c>
      <c r="BL362" s="17" t="s">
        <v>162</v>
      </c>
      <c r="BM362" s="229" t="s">
        <v>394</v>
      </c>
    </row>
    <row r="363" s="2" customFormat="1">
      <c r="A363" s="38"/>
      <c r="B363" s="39"/>
      <c r="C363" s="40"/>
      <c r="D363" s="231" t="s">
        <v>163</v>
      </c>
      <c r="E363" s="40"/>
      <c r="F363" s="232" t="s">
        <v>393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163</v>
      </c>
      <c r="AU363" s="17" t="s">
        <v>83</v>
      </c>
    </row>
    <row r="364" s="2" customFormat="1" ht="24.15" customHeight="1">
      <c r="A364" s="38"/>
      <c r="B364" s="39"/>
      <c r="C364" s="258" t="s">
        <v>275</v>
      </c>
      <c r="D364" s="258" t="s">
        <v>254</v>
      </c>
      <c r="E364" s="259" t="s">
        <v>395</v>
      </c>
      <c r="F364" s="260" t="s">
        <v>396</v>
      </c>
      <c r="G364" s="261" t="s">
        <v>208</v>
      </c>
      <c r="H364" s="262">
        <v>173.22399999999999</v>
      </c>
      <c r="I364" s="263"/>
      <c r="J364" s="264">
        <f>ROUND(I364*H364,2)</f>
        <v>0</v>
      </c>
      <c r="K364" s="260" t="s">
        <v>1</v>
      </c>
      <c r="L364" s="265"/>
      <c r="M364" s="266" t="s">
        <v>1</v>
      </c>
      <c r="N364" s="267" t="s">
        <v>38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181</v>
      </c>
      <c r="AT364" s="229" t="s">
        <v>254</v>
      </c>
      <c r="AU364" s="229" t="s">
        <v>83</v>
      </c>
      <c r="AY364" s="17" t="s">
        <v>156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81</v>
      </c>
      <c r="BK364" s="230">
        <f>ROUND(I364*H364,2)</f>
        <v>0</v>
      </c>
      <c r="BL364" s="17" t="s">
        <v>162</v>
      </c>
      <c r="BM364" s="229" t="s">
        <v>397</v>
      </c>
    </row>
    <row r="365" s="2" customFormat="1">
      <c r="A365" s="38"/>
      <c r="B365" s="39"/>
      <c r="C365" s="40"/>
      <c r="D365" s="231" t="s">
        <v>163</v>
      </c>
      <c r="E365" s="40"/>
      <c r="F365" s="232" t="s">
        <v>396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163</v>
      </c>
      <c r="AU365" s="17" t="s">
        <v>83</v>
      </c>
    </row>
    <row r="366" s="2" customFormat="1" ht="24.15" customHeight="1">
      <c r="A366" s="38"/>
      <c r="B366" s="39"/>
      <c r="C366" s="258" t="s">
        <v>398</v>
      </c>
      <c r="D366" s="258" t="s">
        <v>254</v>
      </c>
      <c r="E366" s="259" t="s">
        <v>399</v>
      </c>
      <c r="F366" s="260" t="s">
        <v>400</v>
      </c>
      <c r="G366" s="261" t="s">
        <v>208</v>
      </c>
      <c r="H366" s="262">
        <v>513.43399999999997</v>
      </c>
      <c r="I366" s="263"/>
      <c r="J366" s="264">
        <f>ROUND(I366*H366,2)</f>
        <v>0</v>
      </c>
      <c r="K366" s="260" t="s">
        <v>1</v>
      </c>
      <c r="L366" s="265"/>
      <c r="M366" s="266" t="s">
        <v>1</v>
      </c>
      <c r="N366" s="267" t="s">
        <v>38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181</v>
      </c>
      <c r="AT366" s="229" t="s">
        <v>254</v>
      </c>
      <c r="AU366" s="229" t="s">
        <v>83</v>
      </c>
      <c r="AY366" s="17" t="s">
        <v>156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81</v>
      </c>
      <c r="BK366" s="230">
        <f>ROUND(I366*H366,2)</f>
        <v>0</v>
      </c>
      <c r="BL366" s="17" t="s">
        <v>162</v>
      </c>
      <c r="BM366" s="229" t="s">
        <v>401</v>
      </c>
    </row>
    <row r="367" s="2" customFormat="1">
      <c r="A367" s="38"/>
      <c r="B367" s="39"/>
      <c r="C367" s="40"/>
      <c r="D367" s="231" t="s">
        <v>163</v>
      </c>
      <c r="E367" s="40"/>
      <c r="F367" s="232" t="s">
        <v>400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163</v>
      </c>
      <c r="AU367" s="17" t="s">
        <v>83</v>
      </c>
    </row>
    <row r="368" s="2" customFormat="1" ht="24.15" customHeight="1">
      <c r="A368" s="38"/>
      <c r="B368" s="39"/>
      <c r="C368" s="258" t="s">
        <v>282</v>
      </c>
      <c r="D368" s="258" t="s">
        <v>254</v>
      </c>
      <c r="E368" s="259" t="s">
        <v>402</v>
      </c>
      <c r="F368" s="260" t="s">
        <v>403</v>
      </c>
      <c r="G368" s="261" t="s">
        <v>208</v>
      </c>
      <c r="H368" s="262">
        <v>146.79499999999999</v>
      </c>
      <c r="I368" s="263"/>
      <c r="J368" s="264">
        <f>ROUND(I368*H368,2)</f>
        <v>0</v>
      </c>
      <c r="K368" s="260" t="s">
        <v>1</v>
      </c>
      <c r="L368" s="265"/>
      <c r="M368" s="266" t="s">
        <v>1</v>
      </c>
      <c r="N368" s="267" t="s">
        <v>38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181</v>
      </c>
      <c r="AT368" s="229" t="s">
        <v>254</v>
      </c>
      <c r="AU368" s="229" t="s">
        <v>83</v>
      </c>
      <c r="AY368" s="17" t="s">
        <v>156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81</v>
      </c>
      <c r="BK368" s="230">
        <f>ROUND(I368*H368,2)</f>
        <v>0</v>
      </c>
      <c r="BL368" s="17" t="s">
        <v>162</v>
      </c>
      <c r="BM368" s="229" t="s">
        <v>404</v>
      </c>
    </row>
    <row r="369" s="2" customFormat="1">
      <c r="A369" s="38"/>
      <c r="B369" s="39"/>
      <c r="C369" s="40"/>
      <c r="D369" s="231" t="s">
        <v>163</v>
      </c>
      <c r="E369" s="40"/>
      <c r="F369" s="232" t="s">
        <v>403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163</v>
      </c>
      <c r="AU369" s="17" t="s">
        <v>83</v>
      </c>
    </row>
    <row r="370" s="2" customFormat="1" ht="24.15" customHeight="1">
      <c r="A370" s="38"/>
      <c r="B370" s="39"/>
      <c r="C370" s="218" t="s">
        <v>405</v>
      </c>
      <c r="D370" s="218" t="s">
        <v>158</v>
      </c>
      <c r="E370" s="219" t="s">
        <v>406</v>
      </c>
      <c r="F370" s="220" t="s">
        <v>407</v>
      </c>
      <c r="G370" s="221" t="s">
        <v>161</v>
      </c>
      <c r="H370" s="222">
        <v>7.3579999999999997</v>
      </c>
      <c r="I370" s="223"/>
      <c r="J370" s="224">
        <f>ROUND(I370*H370,2)</f>
        <v>0</v>
      </c>
      <c r="K370" s="220" t="s">
        <v>1</v>
      </c>
      <c r="L370" s="44"/>
      <c r="M370" s="225" t="s">
        <v>1</v>
      </c>
      <c r="N370" s="226" t="s">
        <v>38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162</v>
      </c>
      <c r="AT370" s="229" t="s">
        <v>158</v>
      </c>
      <c r="AU370" s="229" t="s">
        <v>83</v>
      </c>
      <c r="AY370" s="17" t="s">
        <v>156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81</v>
      </c>
      <c r="BK370" s="230">
        <f>ROUND(I370*H370,2)</f>
        <v>0</v>
      </c>
      <c r="BL370" s="17" t="s">
        <v>162</v>
      </c>
      <c r="BM370" s="229" t="s">
        <v>408</v>
      </c>
    </row>
    <row r="371" s="2" customFormat="1">
      <c r="A371" s="38"/>
      <c r="B371" s="39"/>
      <c r="C371" s="40"/>
      <c r="D371" s="231" t="s">
        <v>163</v>
      </c>
      <c r="E371" s="40"/>
      <c r="F371" s="232" t="s">
        <v>407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163</v>
      </c>
      <c r="AU371" s="17" t="s">
        <v>83</v>
      </c>
    </row>
    <row r="372" s="15" customFormat="1">
      <c r="A372" s="15"/>
      <c r="B372" s="268"/>
      <c r="C372" s="269"/>
      <c r="D372" s="231" t="s">
        <v>164</v>
      </c>
      <c r="E372" s="270" t="s">
        <v>1</v>
      </c>
      <c r="F372" s="271" t="s">
        <v>409</v>
      </c>
      <c r="G372" s="269"/>
      <c r="H372" s="270" t="s">
        <v>1</v>
      </c>
      <c r="I372" s="272"/>
      <c r="J372" s="269"/>
      <c r="K372" s="269"/>
      <c r="L372" s="273"/>
      <c r="M372" s="274"/>
      <c r="N372" s="275"/>
      <c r="O372" s="275"/>
      <c r="P372" s="275"/>
      <c r="Q372" s="275"/>
      <c r="R372" s="275"/>
      <c r="S372" s="275"/>
      <c r="T372" s="276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7" t="s">
        <v>164</v>
      </c>
      <c r="AU372" s="277" t="s">
        <v>83</v>
      </c>
      <c r="AV372" s="15" t="s">
        <v>81</v>
      </c>
      <c r="AW372" s="15" t="s">
        <v>31</v>
      </c>
      <c r="AX372" s="15" t="s">
        <v>73</v>
      </c>
      <c r="AY372" s="277" t="s">
        <v>156</v>
      </c>
    </row>
    <row r="373" s="13" customFormat="1">
      <c r="A373" s="13"/>
      <c r="B373" s="236"/>
      <c r="C373" s="237"/>
      <c r="D373" s="231" t="s">
        <v>164</v>
      </c>
      <c r="E373" s="238" t="s">
        <v>1</v>
      </c>
      <c r="F373" s="239" t="s">
        <v>410</v>
      </c>
      <c r="G373" s="237"/>
      <c r="H373" s="240">
        <v>5.2879999999999994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164</v>
      </c>
      <c r="AU373" s="246" t="s">
        <v>83</v>
      </c>
      <c r="AV373" s="13" t="s">
        <v>83</v>
      </c>
      <c r="AW373" s="13" t="s">
        <v>31</v>
      </c>
      <c r="AX373" s="13" t="s">
        <v>73</v>
      </c>
      <c r="AY373" s="246" t="s">
        <v>156</v>
      </c>
    </row>
    <row r="374" s="13" customFormat="1">
      <c r="A374" s="13"/>
      <c r="B374" s="236"/>
      <c r="C374" s="237"/>
      <c r="D374" s="231" t="s">
        <v>164</v>
      </c>
      <c r="E374" s="238" t="s">
        <v>1</v>
      </c>
      <c r="F374" s="239" t="s">
        <v>411</v>
      </c>
      <c r="G374" s="237"/>
      <c r="H374" s="240">
        <v>1.26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6" t="s">
        <v>164</v>
      </c>
      <c r="AU374" s="246" t="s">
        <v>83</v>
      </c>
      <c r="AV374" s="13" t="s">
        <v>83</v>
      </c>
      <c r="AW374" s="13" t="s">
        <v>31</v>
      </c>
      <c r="AX374" s="13" t="s">
        <v>73</v>
      </c>
      <c r="AY374" s="246" t="s">
        <v>156</v>
      </c>
    </row>
    <row r="375" s="13" customFormat="1">
      <c r="A375" s="13"/>
      <c r="B375" s="236"/>
      <c r="C375" s="237"/>
      <c r="D375" s="231" t="s">
        <v>164</v>
      </c>
      <c r="E375" s="238" t="s">
        <v>1</v>
      </c>
      <c r="F375" s="239" t="s">
        <v>412</v>
      </c>
      <c r="G375" s="237"/>
      <c r="H375" s="240">
        <v>0.44999999999999996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164</v>
      </c>
      <c r="AU375" s="246" t="s">
        <v>83</v>
      </c>
      <c r="AV375" s="13" t="s">
        <v>83</v>
      </c>
      <c r="AW375" s="13" t="s">
        <v>31</v>
      </c>
      <c r="AX375" s="13" t="s">
        <v>73</v>
      </c>
      <c r="AY375" s="246" t="s">
        <v>156</v>
      </c>
    </row>
    <row r="376" s="13" customFormat="1">
      <c r="A376" s="13"/>
      <c r="B376" s="236"/>
      <c r="C376" s="237"/>
      <c r="D376" s="231" t="s">
        <v>164</v>
      </c>
      <c r="E376" s="238" t="s">
        <v>1</v>
      </c>
      <c r="F376" s="239" t="s">
        <v>413</v>
      </c>
      <c r="G376" s="237"/>
      <c r="H376" s="240">
        <v>0.35999999999999999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6" t="s">
        <v>164</v>
      </c>
      <c r="AU376" s="246" t="s">
        <v>83</v>
      </c>
      <c r="AV376" s="13" t="s">
        <v>83</v>
      </c>
      <c r="AW376" s="13" t="s">
        <v>31</v>
      </c>
      <c r="AX376" s="13" t="s">
        <v>73</v>
      </c>
      <c r="AY376" s="246" t="s">
        <v>156</v>
      </c>
    </row>
    <row r="377" s="14" customFormat="1">
      <c r="A377" s="14"/>
      <c r="B377" s="247"/>
      <c r="C377" s="248"/>
      <c r="D377" s="231" t="s">
        <v>164</v>
      </c>
      <c r="E377" s="249" t="s">
        <v>1</v>
      </c>
      <c r="F377" s="250" t="s">
        <v>168</v>
      </c>
      <c r="G377" s="248"/>
      <c r="H377" s="251">
        <v>7.3579999999999997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164</v>
      </c>
      <c r="AU377" s="257" t="s">
        <v>83</v>
      </c>
      <c r="AV377" s="14" t="s">
        <v>162</v>
      </c>
      <c r="AW377" s="14" t="s">
        <v>31</v>
      </c>
      <c r="AX377" s="14" t="s">
        <v>81</v>
      </c>
      <c r="AY377" s="257" t="s">
        <v>156</v>
      </c>
    </row>
    <row r="378" s="2" customFormat="1" ht="24.15" customHeight="1">
      <c r="A378" s="38"/>
      <c r="B378" s="39"/>
      <c r="C378" s="218" t="s">
        <v>288</v>
      </c>
      <c r="D378" s="218" t="s">
        <v>158</v>
      </c>
      <c r="E378" s="219" t="s">
        <v>414</v>
      </c>
      <c r="F378" s="220" t="s">
        <v>415</v>
      </c>
      <c r="G378" s="221" t="s">
        <v>161</v>
      </c>
      <c r="H378" s="222">
        <v>1028.0920000000001</v>
      </c>
      <c r="I378" s="223"/>
      <c r="J378" s="224">
        <f>ROUND(I378*H378,2)</f>
        <v>0</v>
      </c>
      <c r="K378" s="220" t="s">
        <v>1</v>
      </c>
      <c r="L378" s="44"/>
      <c r="M378" s="225" t="s">
        <v>1</v>
      </c>
      <c r="N378" s="226" t="s">
        <v>38</v>
      </c>
      <c r="O378" s="91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162</v>
      </c>
      <c r="AT378" s="229" t="s">
        <v>158</v>
      </c>
      <c r="AU378" s="229" t="s">
        <v>83</v>
      </c>
      <c r="AY378" s="17" t="s">
        <v>156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81</v>
      </c>
      <c r="BK378" s="230">
        <f>ROUND(I378*H378,2)</f>
        <v>0</v>
      </c>
      <c r="BL378" s="17" t="s">
        <v>162</v>
      </c>
      <c r="BM378" s="229" t="s">
        <v>416</v>
      </c>
    </row>
    <row r="379" s="2" customFormat="1">
      <c r="A379" s="38"/>
      <c r="B379" s="39"/>
      <c r="C379" s="40"/>
      <c r="D379" s="231" t="s">
        <v>163</v>
      </c>
      <c r="E379" s="40"/>
      <c r="F379" s="232" t="s">
        <v>415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163</v>
      </c>
      <c r="AU379" s="17" t="s">
        <v>83</v>
      </c>
    </row>
    <row r="380" s="13" customFormat="1">
      <c r="A380" s="13"/>
      <c r="B380" s="236"/>
      <c r="C380" s="237"/>
      <c r="D380" s="231" t="s">
        <v>164</v>
      </c>
      <c r="E380" s="238" t="s">
        <v>1</v>
      </c>
      <c r="F380" s="239" t="s">
        <v>336</v>
      </c>
      <c r="G380" s="237"/>
      <c r="H380" s="240">
        <v>1183.5616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6" t="s">
        <v>164</v>
      </c>
      <c r="AU380" s="246" t="s">
        <v>83</v>
      </c>
      <c r="AV380" s="13" t="s">
        <v>83</v>
      </c>
      <c r="AW380" s="13" t="s">
        <v>31</v>
      </c>
      <c r="AX380" s="13" t="s">
        <v>73</v>
      </c>
      <c r="AY380" s="246" t="s">
        <v>156</v>
      </c>
    </row>
    <row r="381" s="13" customFormat="1">
      <c r="A381" s="13"/>
      <c r="B381" s="236"/>
      <c r="C381" s="237"/>
      <c r="D381" s="231" t="s">
        <v>164</v>
      </c>
      <c r="E381" s="238" t="s">
        <v>1</v>
      </c>
      <c r="F381" s="239" t="s">
        <v>337</v>
      </c>
      <c r="G381" s="237"/>
      <c r="H381" s="240">
        <v>-245.28550000000004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164</v>
      </c>
      <c r="AU381" s="246" t="s">
        <v>83</v>
      </c>
      <c r="AV381" s="13" t="s">
        <v>83</v>
      </c>
      <c r="AW381" s="13" t="s">
        <v>31</v>
      </c>
      <c r="AX381" s="13" t="s">
        <v>73</v>
      </c>
      <c r="AY381" s="246" t="s">
        <v>156</v>
      </c>
    </row>
    <row r="382" s="13" customFormat="1">
      <c r="A382" s="13"/>
      <c r="B382" s="236"/>
      <c r="C382" s="237"/>
      <c r="D382" s="231" t="s">
        <v>164</v>
      </c>
      <c r="E382" s="238" t="s">
        <v>1</v>
      </c>
      <c r="F382" s="239" t="s">
        <v>338</v>
      </c>
      <c r="G382" s="237"/>
      <c r="H382" s="240">
        <v>-37.031199999999998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6" t="s">
        <v>164</v>
      </c>
      <c r="AU382" s="246" t="s">
        <v>83</v>
      </c>
      <c r="AV382" s="13" t="s">
        <v>83</v>
      </c>
      <c r="AW382" s="13" t="s">
        <v>31</v>
      </c>
      <c r="AX382" s="13" t="s">
        <v>73</v>
      </c>
      <c r="AY382" s="246" t="s">
        <v>156</v>
      </c>
    </row>
    <row r="383" s="13" customFormat="1">
      <c r="A383" s="13"/>
      <c r="B383" s="236"/>
      <c r="C383" s="237"/>
      <c r="D383" s="231" t="s">
        <v>164</v>
      </c>
      <c r="E383" s="238" t="s">
        <v>1</v>
      </c>
      <c r="F383" s="239" t="s">
        <v>332</v>
      </c>
      <c r="G383" s="237"/>
      <c r="H383" s="240">
        <v>126.10499999999999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6" t="s">
        <v>164</v>
      </c>
      <c r="AU383" s="246" t="s">
        <v>83</v>
      </c>
      <c r="AV383" s="13" t="s">
        <v>83</v>
      </c>
      <c r="AW383" s="13" t="s">
        <v>31</v>
      </c>
      <c r="AX383" s="13" t="s">
        <v>73</v>
      </c>
      <c r="AY383" s="246" t="s">
        <v>156</v>
      </c>
    </row>
    <row r="384" s="13" customFormat="1">
      <c r="A384" s="13"/>
      <c r="B384" s="236"/>
      <c r="C384" s="237"/>
      <c r="D384" s="231" t="s">
        <v>164</v>
      </c>
      <c r="E384" s="238" t="s">
        <v>1</v>
      </c>
      <c r="F384" s="239" t="s">
        <v>308</v>
      </c>
      <c r="G384" s="237"/>
      <c r="H384" s="240">
        <v>7.1399999999999997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6" t="s">
        <v>164</v>
      </c>
      <c r="AU384" s="246" t="s">
        <v>83</v>
      </c>
      <c r="AV384" s="13" t="s">
        <v>83</v>
      </c>
      <c r="AW384" s="13" t="s">
        <v>31</v>
      </c>
      <c r="AX384" s="13" t="s">
        <v>73</v>
      </c>
      <c r="AY384" s="246" t="s">
        <v>156</v>
      </c>
    </row>
    <row r="385" s="13" customFormat="1">
      <c r="A385" s="13"/>
      <c r="B385" s="236"/>
      <c r="C385" s="237"/>
      <c r="D385" s="231" t="s">
        <v>164</v>
      </c>
      <c r="E385" s="238" t="s">
        <v>1</v>
      </c>
      <c r="F385" s="239" t="s">
        <v>325</v>
      </c>
      <c r="G385" s="237"/>
      <c r="H385" s="240">
        <v>0.95999999999999996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164</v>
      </c>
      <c r="AU385" s="246" t="s">
        <v>83</v>
      </c>
      <c r="AV385" s="13" t="s">
        <v>83</v>
      </c>
      <c r="AW385" s="13" t="s">
        <v>31</v>
      </c>
      <c r="AX385" s="13" t="s">
        <v>73</v>
      </c>
      <c r="AY385" s="246" t="s">
        <v>156</v>
      </c>
    </row>
    <row r="386" s="13" customFormat="1">
      <c r="A386" s="13"/>
      <c r="B386" s="236"/>
      <c r="C386" s="237"/>
      <c r="D386" s="231" t="s">
        <v>164</v>
      </c>
      <c r="E386" s="238" t="s">
        <v>1</v>
      </c>
      <c r="F386" s="239" t="s">
        <v>417</v>
      </c>
      <c r="G386" s="237"/>
      <c r="H386" s="240">
        <v>-7.3579999999999997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6" t="s">
        <v>164</v>
      </c>
      <c r="AU386" s="246" t="s">
        <v>83</v>
      </c>
      <c r="AV386" s="13" t="s">
        <v>83</v>
      </c>
      <c r="AW386" s="13" t="s">
        <v>31</v>
      </c>
      <c r="AX386" s="13" t="s">
        <v>73</v>
      </c>
      <c r="AY386" s="246" t="s">
        <v>156</v>
      </c>
    </row>
    <row r="387" s="14" customFormat="1">
      <c r="A387" s="14"/>
      <c r="B387" s="247"/>
      <c r="C387" s="248"/>
      <c r="D387" s="231" t="s">
        <v>164</v>
      </c>
      <c r="E387" s="249" t="s">
        <v>1</v>
      </c>
      <c r="F387" s="250" t="s">
        <v>168</v>
      </c>
      <c r="G387" s="248"/>
      <c r="H387" s="251">
        <v>1028.0919000000001</v>
      </c>
      <c r="I387" s="252"/>
      <c r="J387" s="248"/>
      <c r="K387" s="248"/>
      <c r="L387" s="253"/>
      <c r="M387" s="254"/>
      <c r="N387" s="255"/>
      <c r="O387" s="255"/>
      <c r="P387" s="255"/>
      <c r="Q387" s="255"/>
      <c r="R387" s="255"/>
      <c r="S387" s="255"/>
      <c r="T387" s="25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7" t="s">
        <v>164</v>
      </c>
      <c r="AU387" s="257" t="s">
        <v>83</v>
      </c>
      <c r="AV387" s="14" t="s">
        <v>162</v>
      </c>
      <c r="AW387" s="14" t="s">
        <v>31</v>
      </c>
      <c r="AX387" s="14" t="s">
        <v>81</v>
      </c>
      <c r="AY387" s="257" t="s">
        <v>156</v>
      </c>
    </row>
    <row r="388" s="2" customFormat="1" ht="24.15" customHeight="1">
      <c r="A388" s="38"/>
      <c r="B388" s="39"/>
      <c r="C388" s="218" t="s">
        <v>418</v>
      </c>
      <c r="D388" s="218" t="s">
        <v>158</v>
      </c>
      <c r="E388" s="219" t="s">
        <v>419</v>
      </c>
      <c r="F388" s="220" t="s">
        <v>420</v>
      </c>
      <c r="G388" s="221" t="s">
        <v>161</v>
      </c>
      <c r="H388" s="222">
        <v>10.560000000000001</v>
      </c>
      <c r="I388" s="223"/>
      <c r="J388" s="224">
        <f>ROUND(I388*H388,2)</f>
        <v>0</v>
      </c>
      <c r="K388" s="220" t="s">
        <v>1</v>
      </c>
      <c r="L388" s="44"/>
      <c r="M388" s="225" t="s">
        <v>1</v>
      </c>
      <c r="N388" s="226" t="s">
        <v>38</v>
      </c>
      <c r="O388" s="91"/>
      <c r="P388" s="227">
        <f>O388*H388</f>
        <v>0</v>
      </c>
      <c r="Q388" s="227">
        <v>0</v>
      </c>
      <c r="R388" s="227">
        <f>Q388*H388</f>
        <v>0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162</v>
      </c>
      <c r="AT388" s="229" t="s">
        <v>158</v>
      </c>
      <c r="AU388" s="229" t="s">
        <v>83</v>
      </c>
      <c r="AY388" s="17" t="s">
        <v>156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81</v>
      </c>
      <c r="BK388" s="230">
        <f>ROUND(I388*H388,2)</f>
        <v>0</v>
      </c>
      <c r="BL388" s="17" t="s">
        <v>162</v>
      </c>
      <c r="BM388" s="229" t="s">
        <v>421</v>
      </c>
    </row>
    <row r="389" s="2" customFormat="1">
      <c r="A389" s="38"/>
      <c r="B389" s="39"/>
      <c r="C389" s="40"/>
      <c r="D389" s="231" t="s">
        <v>163</v>
      </c>
      <c r="E389" s="40"/>
      <c r="F389" s="232" t="s">
        <v>420</v>
      </c>
      <c r="G389" s="40"/>
      <c r="H389" s="40"/>
      <c r="I389" s="233"/>
      <c r="J389" s="40"/>
      <c r="K389" s="40"/>
      <c r="L389" s="44"/>
      <c r="M389" s="234"/>
      <c r="N389" s="235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163</v>
      </c>
      <c r="AU389" s="17" t="s">
        <v>83</v>
      </c>
    </row>
    <row r="390" s="13" customFormat="1">
      <c r="A390" s="13"/>
      <c r="B390" s="236"/>
      <c r="C390" s="237"/>
      <c r="D390" s="231" t="s">
        <v>164</v>
      </c>
      <c r="E390" s="238" t="s">
        <v>1</v>
      </c>
      <c r="F390" s="239" t="s">
        <v>422</v>
      </c>
      <c r="G390" s="237"/>
      <c r="H390" s="240">
        <v>10.560000000000001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164</v>
      </c>
      <c r="AU390" s="246" t="s">
        <v>83</v>
      </c>
      <c r="AV390" s="13" t="s">
        <v>83</v>
      </c>
      <c r="AW390" s="13" t="s">
        <v>31</v>
      </c>
      <c r="AX390" s="13" t="s">
        <v>73</v>
      </c>
      <c r="AY390" s="246" t="s">
        <v>156</v>
      </c>
    </row>
    <row r="391" s="14" customFormat="1">
      <c r="A391" s="14"/>
      <c r="B391" s="247"/>
      <c r="C391" s="248"/>
      <c r="D391" s="231" t="s">
        <v>164</v>
      </c>
      <c r="E391" s="249" t="s">
        <v>1</v>
      </c>
      <c r="F391" s="250" t="s">
        <v>168</v>
      </c>
      <c r="G391" s="248"/>
      <c r="H391" s="251">
        <v>10.560000000000001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7" t="s">
        <v>164</v>
      </c>
      <c r="AU391" s="257" t="s">
        <v>83</v>
      </c>
      <c r="AV391" s="14" t="s">
        <v>162</v>
      </c>
      <c r="AW391" s="14" t="s">
        <v>31</v>
      </c>
      <c r="AX391" s="14" t="s">
        <v>81</v>
      </c>
      <c r="AY391" s="257" t="s">
        <v>156</v>
      </c>
    </row>
    <row r="392" s="2" customFormat="1" ht="24.15" customHeight="1">
      <c r="A392" s="38"/>
      <c r="B392" s="39"/>
      <c r="C392" s="218" t="s">
        <v>293</v>
      </c>
      <c r="D392" s="218" t="s">
        <v>158</v>
      </c>
      <c r="E392" s="219" t="s">
        <v>423</v>
      </c>
      <c r="F392" s="220" t="s">
        <v>424</v>
      </c>
      <c r="G392" s="221" t="s">
        <v>161</v>
      </c>
      <c r="H392" s="222">
        <v>126.105</v>
      </c>
      <c r="I392" s="223"/>
      <c r="J392" s="224">
        <f>ROUND(I392*H392,2)</f>
        <v>0</v>
      </c>
      <c r="K392" s="220" t="s">
        <v>1</v>
      </c>
      <c r="L392" s="44"/>
      <c r="M392" s="225" t="s">
        <v>1</v>
      </c>
      <c r="N392" s="226" t="s">
        <v>38</v>
      </c>
      <c r="O392" s="91"/>
      <c r="P392" s="227">
        <f>O392*H392</f>
        <v>0</v>
      </c>
      <c r="Q392" s="227">
        <v>0</v>
      </c>
      <c r="R392" s="227">
        <f>Q392*H392</f>
        <v>0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162</v>
      </c>
      <c r="AT392" s="229" t="s">
        <v>158</v>
      </c>
      <c r="AU392" s="229" t="s">
        <v>83</v>
      </c>
      <c r="AY392" s="17" t="s">
        <v>156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81</v>
      </c>
      <c r="BK392" s="230">
        <f>ROUND(I392*H392,2)</f>
        <v>0</v>
      </c>
      <c r="BL392" s="17" t="s">
        <v>162</v>
      </c>
      <c r="BM392" s="229" t="s">
        <v>425</v>
      </c>
    </row>
    <row r="393" s="2" customFormat="1">
      <c r="A393" s="38"/>
      <c r="B393" s="39"/>
      <c r="C393" s="40"/>
      <c r="D393" s="231" t="s">
        <v>163</v>
      </c>
      <c r="E393" s="40"/>
      <c r="F393" s="232" t="s">
        <v>424</v>
      </c>
      <c r="G393" s="40"/>
      <c r="H393" s="40"/>
      <c r="I393" s="233"/>
      <c r="J393" s="40"/>
      <c r="K393" s="40"/>
      <c r="L393" s="44"/>
      <c r="M393" s="234"/>
      <c r="N393" s="235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163</v>
      </c>
      <c r="AU393" s="17" t="s">
        <v>83</v>
      </c>
    </row>
    <row r="394" s="13" customFormat="1">
      <c r="A394" s="13"/>
      <c r="B394" s="236"/>
      <c r="C394" s="237"/>
      <c r="D394" s="231" t="s">
        <v>164</v>
      </c>
      <c r="E394" s="238" t="s">
        <v>1</v>
      </c>
      <c r="F394" s="239" t="s">
        <v>332</v>
      </c>
      <c r="G394" s="237"/>
      <c r="H394" s="240">
        <v>126.10499999999999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6" t="s">
        <v>164</v>
      </c>
      <c r="AU394" s="246" t="s">
        <v>83</v>
      </c>
      <c r="AV394" s="13" t="s">
        <v>83</v>
      </c>
      <c r="AW394" s="13" t="s">
        <v>31</v>
      </c>
      <c r="AX394" s="13" t="s">
        <v>73</v>
      </c>
      <c r="AY394" s="246" t="s">
        <v>156</v>
      </c>
    </row>
    <row r="395" s="14" customFormat="1">
      <c r="A395" s="14"/>
      <c r="B395" s="247"/>
      <c r="C395" s="248"/>
      <c r="D395" s="231" t="s">
        <v>164</v>
      </c>
      <c r="E395" s="249" t="s">
        <v>1</v>
      </c>
      <c r="F395" s="250" t="s">
        <v>168</v>
      </c>
      <c r="G395" s="248"/>
      <c r="H395" s="251">
        <v>126.10499999999999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164</v>
      </c>
      <c r="AU395" s="257" t="s">
        <v>83</v>
      </c>
      <c r="AV395" s="14" t="s">
        <v>162</v>
      </c>
      <c r="AW395" s="14" t="s">
        <v>31</v>
      </c>
      <c r="AX395" s="14" t="s">
        <v>81</v>
      </c>
      <c r="AY395" s="257" t="s">
        <v>156</v>
      </c>
    </row>
    <row r="396" s="2" customFormat="1" ht="24.15" customHeight="1">
      <c r="A396" s="38"/>
      <c r="B396" s="39"/>
      <c r="C396" s="218" t="s">
        <v>426</v>
      </c>
      <c r="D396" s="218" t="s">
        <v>158</v>
      </c>
      <c r="E396" s="219" t="s">
        <v>427</v>
      </c>
      <c r="F396" s="220" t="s">
        <v>428</v>
      </c>
      <c r="G396" s="221" t="s">
        <v>161</v>
      </c>
      <c r="H396" s="222">
        <v>975.553</v>
      </c>
      <c r="I396" s="223"/>
      <c r="J396" s="224">
        <f>ROUND(I396*H396,2)</f>
        <v>0</v>
      </c>
      <c r="K396" s="220" t="s">
        <v>1</v>
      </c>
      <c r="L396" s="44"/>
      <c r="M396" s="225" t="s">
        <v>1</v>
      </c>
      <c r="N396" s="226" t="s">
        <v>38</v>
      </c>
      <c r="O396" s="91"/>
      <c r="P396" s="227">
        <f>O396*H396</f>
        <v>0</v>
      </c>
      <c r="Q396" s="227">
        <v>0</v>
      </c>
      <c r="R396" s="227">
        <f>Q396*H396</f>
        <v>0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162</v>
      </c>
      <c r="AT396" s="229" t="s">
        <v>158</v>
      </c>
      <c r="AU396" s="229" t="s">
        <v>83</v>
      </c>
      <c r="AY396" s="17" t="s">
        <v>156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81</v>
      </c>
      <c r="BK396" s="230">
        <f>ROUND(I396*H396,2)</f>
        <v>0</v>
      </c>
      <c r="BL396" s="17" t="s">
        <v>162</v>
      </c>
      <c r="BM396" s="229" t="s">
        <v>429</v>
      </c>
    </row>
    <row r="397" s="2" customFormat="1">
      <c r="A397" s="38"/>
      <c r="B397" s="39"/>
      <c r="C397" s="40"/>
      <c r="D397" s="231" t="s">
        <v>163</v>
      </c>
      <c r="E397" s="40"/>
      <c r="F397" s="232" t="s">
        <v>428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163</v>
      </c>
      <c r="AU397" s="17" t="s">
        <v>83</v>
      </c>
    </row>
    <row r="398" s="13" customFormat="1">
      <c r="A398" s="13"/>
      <c r="B398" s="236"/>
      <c r="C398" s="237"/>
      <c r="D398" s="231" t="s">
        <v>164</v>
      </c>
      <c r="E398" s="238" t="s">
        <v>1</v>
      </c>
      <c r="F398" s="239" t="s">
        <v>336</v>
      </c>
      <c r="G398" s="237"/>
      <c r="H398" s="240">
        <v>1183.5616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164</v>
      </c>
      <c r="AU398" s="246" t="s">
        <v>83</v>
      </c>
      <c r="AV398" s="13" t="s">
        <v>83</v>
      </c>
      <c r="AW398" s="13" t="s">
        <v>31</v>
      </c>
      <c r="AX398" s="13" t="s">
        <v>73</v>
      </c>
      <c r="AY398" s="246" t="s">
        <v>156</v>
      </c>
    </row>
    <row r="399" s="13" customFormat="1">
      <c r="A399" s="13"/>
      <c r="B399" s="236"/>
      <c r="C399" s="237"/>
      <c r="D399" s="231" t="s">
        <v>164</v>
      </c>
      <c r="E399" s="238" t="s">
        <v>1</v>
      </c>
      <c r="F399" s="239" t="s">
        <v>337</v>
      </c>
      <c r="G399" s="237"/>
      <c r="H399" s="240">
        <v>-245.28550000000004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6" t="s">
        <v>164</v>
      </c>
      <c r="AU399" s="246" t="s">
        <v>83</v>
      </c>
      <c r="AV399" s="13" t="s">
        <v>83</v>
      </c>
      <c r="AW399" s="13" t="s">
        <v>31</v>
      </c>
      <c r="AX399" s="13" t="s">
        <v>73</v>
      </c>
      <c r="AY399" s="246" t="s">
        <v>156</v>
      </c>
    </row>
    <row r="400" s="13" customFormat="1">
      <c r="A400" s="13"/>
      <c r="B400" s="236"/>
      <c r="C400" s="237"/>
      <c r="D400" s="231" t="s">
        <v>164</v>
      </c>
      <c r="E400" s="238" t="s">
        <v>1</v>
      </c>
      <c r="F400" s="239" t="s">
        <v>338</v>
      </c>
      <c r="G400" s="237"/>
      <c r="H400" s="240">
        <v>-37.031199999999998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6" t="s">
        <v>164</v>
      </c>
      <c r="AU400" s="246" t="s">
        <v>83</v>
      </c>
      <c r="AV400" s="13" t="s">
        <v>83</v>
      </c>
      <c r="AW400" s="13" t="s">
        <v>31</v>
      </c>
      <c r="AX400" s="13" t="s">
        <v>73</v>
      </c>
      <c r="AY400" s="246" t="s">
        <v>156</v>
      </c>
    </row>
    <row r="401" s="15" customFormat="1">
      <c r="A401" s="15"/>
      <c r="B401" s="268"/>
      <c r="C401" s="269"/>
      <c r="D401" s="231" t="s">
        <v>164</v>
      </c>
      <c r="E401" s="270" t="s">
        <v>1</v>
      </c>
      <c r="F401" s="271" t="s">
        <v>339</v>
      </c>
      <c r="G401" s="269"/>
      <c r="H401" s="270" t="s">
        <v>1</v>
      </c>
      <c r="I401" s="272"/>
      <c r="J401" s="269"/>
      <c r="K401" s="269"/>
      <c r="L401" s="273"/>
      <c r="M401" s="274"/>
      <c r="N401" s="275"/>
      <c r="O401" s="275"/>
      <c r="P401" s="275"/>
      <c r="Q401" s="275"/>
      <c r="R401" s="275"/>
      <c r="S401" s="275"/>
      <c r="T401" s="276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7" t="s">
        <v>164</v>
      </c>
      <c r="AU401" s="277" t="s">
        <v>83</v>
      </c>
      <c r="AV401" s="15" t="s">
        <v>81</v>
      </c>
      <c r="AW401" s="15" t="s">
        <v>31</v>
      </c>
      <c r="AX401" s="15" t="s">
        <v>73</v>
      </c>
      <c r="AY401" s="277" t="s">
        <v>156</v>
      </c>
    </row>
    <row r="402" s="13" customFormat="1">
      <c r="A402" s="13"/>
      <c r="B402" s="236"/>
      <c r="C402" s="237"/>
      <c r="D402" s="231" t="s">
        <v>164</v>
      </c>
      <c r="E402" s="238" t="s">
        <v>1</v>
      </c>
      <c r="F402" s="239" t="s">
        <v>340</v>
      </c>
      <c r="G402" s="237"/>
      <c r="H402" s="240">
        <v>20.970749999999995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6" t="s">
        <v>164</v>
      </c>
      <c r="AU402" s="246" t="s">
        <v>83</v>
      </c>
      <c r="AV402" s="13" t="s">
        <v>83</v>
      </c>
      <c r="AW402" s="13" t="s">
        <v>31</v>
      </c>
      <c r="AX402" s="13" t="s">
        <v>73</v>
      </c>
      <c r="AY402" s="246" t="s">
        <v>156</v>
      </c>
    </row>
    <row r="403" s="13" customFormat="1">
      <c r="A403" s="13"/>
      <c r="B403" s="236"/>
      <c r="C403" s="237"/>
      <c r="D403" s="231" t="s">
        <v>164</v>
      </c>
      <c r="E403" s="238" t="s">
        <v>1</v>
      </c>
      <c r="F403" s="239" t="s">
        <v>310</v>
      </c>
      <c r="G403" s="237"/>
      <c r="H403" s="240">
        <v>2.1629999999999998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164</v>
      </c>
      <c r="AU403" s="246" t="s">
        <v>83</v>
      </c>
      <c r="AV403" s="13" t="s">
        <v>83</v>
      </c>
      <c r="AW403" s="13" t="s">
        <v>31</v>
      </c>
      <c r="AX403" s="13" t="s">
        <v>73</v>
      </c>
      <c r="AY403" s="246" t="s">
        <v>156</v>
      </c>
    </row>
    <row r="404" s="13" customFormat="1">
      <c r="A404" s="13"/>
      <c r="B404" s="236"/>
      <c r="C404" s="237"/>
      <c r="D404" s="231" t="s">
        <v>164</v>
      </c>
      <c r="E404" s="238" t="s">
        <v>1</v>
      </c>
      <c r="F404" s="239" t="s">
        <v>326</v>
      </c>
      <c r="G404" s="237"/>
      <c r="H404" s="240">
        <v>44.823000000000008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6" t="s">
        <v>164</v>
      </c>
      <c r="AU404" s="246" t="s">
        <v>83</v>
      </c>
      <c r="AV404" s="13" t="s">
        <v>83</v>
      </c>
      <c r="AW404" s="13" t="s">
        <v>31</v>
      </c>
      <c r="AX404" s="13" t="s">
        <v>73</v>
      </c>
      <c r="AY404" s="246" t="s">
        <v>156</v>
      </c>
    </row>
    <row r="405" s="13" customFormat="1">
      <c r="A405" s="13"/>
      <c r="B405" s="236"/>
      <c r="C405" s="237"/>
      <c r="D405" s="231" t="s">
        <v>164</v>
      </c>
      <c r="E405" s="238" t="s">
        <v>1</v>
      </c>
      <c r="F405" s="239" t="s">
        <v>341</v>
      </c>
      <c r="G405" s="237"/>
      <c r="H405" s="240">
        <v>5.3909999999999991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6" t="s">
        <v>164</v>
      </c>
      <c r="AU405" s="246" t="s">
        <v>83</v>
      </c>
      <c r="AV405" s="13" t="s">
        <v>83</v>
      </c>
      <c r="AW405" s="13" t="s">
        <v>31</v>
      </c>
      <c r="AX405" s="13" t="s">
        <v>73</v>
      </c>
      <c r="AY405" s="246" t="s">
        <v>156</v>
      </c>
    </row>
    <row r="406" s="13" customFormat="1">
      <c r="A406" s="13"/>
      <c r="B406" s="236"/>
      <c r="C406" s="237"/>
      <c r="D406" s="231" t="s">
        <v>164</v>
      </c>
      <c r="E406" s="238" t="s">
        <v>1</v>
      </c>
      <c r="F406" s="239" t="s">
        <v>325</v>
      </c>
      <c r="G406" s="237"/>
      <c r="H406" s="240">
        <v>0.95999999999999996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164</v>
      </c>
      <c r="AU406" s="246" t="s">
        <v>83</v>
      </c>
      <c r="AV406" s="13" t="s">
        <v>83</v>
      </c>
      <c r="AW406" s="13" t="s">
        <v>31</v>
      </c>
      <c r="AX406" s="13" t="s">
        <v>73</v>
      </c>
      <c r="AY406" s="246" t="s">
        <v>156</v>
      </c>
    </row>
    <row r="407" s="14" customFormat="1">
      <c r="A407" s="14"/>
      <c r="B407" s="247"/>
      <c r="C407" s="248"/>
      <c r="D407" s="231" t="s">
        <v>164</v>
      </c>
      <c r="E407" s="249" t="s">
        <v>1</v>
      </c>
      <c r="F407" s="250" t="s">
        <v>168</v>
      </c>
      <c r="G407" s="248"/>
      <c r="H407" s="251">
        <v>975.55264999999986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7" t="s">
        <v>164</v>
      </c>
      <c r="AU407" s="257" t="s">
        <v>83</v>
      </c>
      <c r="AV407" s="14" t="s">
        <v>162</v>
      </c>
      <c r="AW407" s="14" t="s">
        <v>31</v>
      </c>
      <c r="AX407" s="14" t="s">
        <v>81</v>
      </c>
      <c r="AY407" s="257" t="s">
        <v>156</v>
      </c>
    </row>
    <row r="408" s="2" customFormat="1" ht="16.5" customHeight="1">
      <c r="A408" s="38"/>
      <c r="B408" s="39"/>
      <c r="C408" s="218" t="s">
        <v>297</v>
      </c>
      <c r="D408" s="218" t="s">
        <v>158</v>
      </c>
      <c r="E408" s="219" t="s">
        <v>430</v>
      </c>
      <c r="F408" s="220" t="s">
        <v>431</v>
      </c>
      <c r="G408" s="221" t="s">
        <v>161</v>
      </c>
      <c r="H408" s="222">
        <v>18.600000000000001</v>
      </c>
      <c r="I408" s="223"/>
      <c r="J408" s="224">
        <f>ROUND(I408*H408,2)</f>
        <v>0</v>
      </c>
      <c r="K408" s="220" t="s">
        <v>1</v>
      </c>
      <c r="L408" s="44"/>
      <c r="M408" s="225" t="s">
        <v>1</v>
      </c>
      <c r="N408" s="226" t="s">
        <v>38</v>
      </c>
      <c r="O408" s="91"/>
      <c r="P408" s="227">
        <f>O408*H408</f>
        <v>0</v>
      </c>
      <c r="Q408" s="227">
        <v>0</v>
      </c>
      <c r="R408" s="227">
        <f>Q408*H408</f>
        <v>0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162</v>
      </c>
      <c r="AT408" s="229" t="s">
        <v>158</v>
      </c>
      <c r="AU408" s="229" t="s">
        <v>83</v>
      </c>
      <c r="AY408" s="17" t="s">
        <v>156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81</v>
      </c>
      <c r="BK408" s="230">
        <f>ROUND(I408*H408,2)</f>
        <v>0</v>
      </c>
      <c r="BL408" s="17" t="s">
        <v>162</v>
      </c>
      <c r="BM408" s="229" t="s">
        <v>432</v>
      </c>
    </row>
    <row r="409" s="2" customFormat="1">
      <c r="A409" s="38"/>
      <c r="B409" s="39"/>
      <c r="C409" s="40"/>
      <c r="D409" s="231" t="s">
        <v>163</v>
      </c>
      <c r="E409" s="40"/>
      <c r="F409" s="232" t="s">
        <v>431</v>
      </c>
      <c r="G409" s="40"/>
      <c r="H409" s="40"/>
      <c r="I409" s="233"/>
      <c r="J409" s="40"/>
      <c r="K409" s="40"/>
      <c r="L409" s="44"/>
      <c r="M409" s="234"/>
      <c r="N409" s="23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163</v>
      </c>
      <c r="AU409" s="17" t="s">
        <v>83</v>
      </c>
    </row>
    <row r="410" s="13" customFormat="1">
      <c r="A410" s="13"/>
      <c r="B410" s="236"/>
      <c r="C410" s="237"/>
      <c r="D410" s="231" t="s">
        <v>164</v>
      </c>
      <c r="E410" s="238" t="s">
        <v>1</v>
      </c>
      <c r="F410" s="239" t="s">
        <v>433</v>
      </c>
      <c r="G410" s="237"/>
      <c r="H410" s="240">
        <v>18.600000000000001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6" t="s">
        <v>164</v>
      </c>
      <c r="AU410" s="246" t="s">
        <v>83</v>
      </c>
      <c r="AV410" s="13" t="s">
        <v>83</v>
      </c>
      <c r="AW410" s="13" t="s">
        <v>31</v>
      </c>
      <c r="AX410" s="13" t="s">
        <v>73</v>
      </c>
      <c r="AY410" s="246" t="s">
        <v>156</v>
      </c>
    </row>
    <row r="411" s="14" customFormat="1">
      <c r="A411" s="14"/>
      <c r="B411" s="247"/>
      <c r="C411" s="248"/>
      <c r="D411" s="231" t="s">
        <v>164</v>
      </c>
      <c r="E411" s="249" t="s">
        <v>1</v>
      </c>
      <c r="F411" s="250" t="s">
        <v>168</v>
      </c>
      <c r="G411" s="248"/>
      <c r="H411" s="251">
        <v>18.600000000000001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7" t="s">
        <v>164</v>
      </c>
      <c r="AU411" s="257" t="s">
        <v>83</v>
      </c>
      <c r="AV411" s="14" t="s">
        <v>162</v>
      </c>
      <c r="AW411" s="14" t="s">
        <v>31</v>
      </c>
      <c r="AX411" s="14" t="s">
        <v>81</v>
      </c>
      <c r="AY411" s="257" t="s">
        <v>156</v>
      </c>
    </row>
    <row r="412" s="2" customFormat="1" ht="24.15" customHeight="1">
      <c r="A412" s="38"/>
      <c r="B412" s="39"/>
      <c r="C412" s="218" t="s">
        <v>434</v>
      </c>
      <c r="D412" s="218" t="s">
        <v>158</v>
      </c>
      <c r="E412" s="219" t="s">
        <v>435</v>
      </c>
      <c r="F412" s="220" t="s">
        <v>436</v>
      </c>
      <c r="G412" s="221" t="s">
        <v>161</v>
      </c>
      <c r="H412" s="222">
        <v>288.08499999999998</v>
      </c>
      <c r="I412" s="223"/>
      <c r="J412" s="224">
        <f>ROUND(I412*H412,2)</f>
        <v>0</v>
      </c>
      <c r="K412" s="220" t="s">
        <v>1</v>
      </c>
      <c r="L412" s="44"/>
      <c r="M412" s="225" t="s">
        <v>1</v>
      </c>
      <c r="N412" s="226" t="s">
        <v>38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162</v>
      </c>
      <c r="AT412" s="229" t="s">
        <v>158</v>
      </c>
      <c r="AU412" s="229" t="s">
        <v>83</v>
      </c>
      <c r="AY412" s="17" t="s">
        <v>156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81</v>
      </c>
      <c r="BK412" s="230">
        <f>ROUND(I412*H412,2)</f>
        <v>0</v>
      </c>
      <c r="BL412" s="17" t="s">
        <v>162</v>
      </c>
      <c r="BM412" s="229" t="s">
        <v>437</v>
      </c>
    </row>
    <row r="413" s="2" customFormat="1">
      <c r="A413" s="38"/>
      <c r="B413" s="39"/>
      <c r="C413" s="40"/>
      <c r="D413" s="231" t="s">
        <v>163</v>
      </c>
      <c r="E413" s="40"/>
      <c r="F413" s="232" t="s">
        <v>436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163</v>
      </c>
      <c r="AU413" s="17" t="s">
        <v>83</v>
      </c>
    </row>
    <row r="414" s="13" customFormat="1">
      <c r="A414" s="13"/>
      <c r="B414" s="236"/>
      <c r="C414" s="237"/>
      <c r="D414" s="231" t="s">
        <v>164</v>
      </c>
      <c r="E414" s="238" t="s">
        <v>1</v>
      </c>
      <c r="F414" s="239" t="s">
        <v>284</v>
      </c>
      <c r="G414" s="237"/>
      <c r="H414" s="240">
        <v>245.28550000000004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164</v>
      </c>
      <c r="AU414" s="246" t="s">
        <v>83</v>
      </c>
      <c r="AV414" s="13" t="s">
        <v>83</v>
      </c>
      <c r="AW414" s="13" t="s">
        <v>31</v>
      </c>
      <c r="AX414" s="13" t="s">
        <v>73</v>
      </c>
      <c r="AY414" s="246" t="s">
        <v>156</v>
      </c>
    </row>
    <row r="415" s="13" customFormat="1">
      <c r="A415" s="13"/>
      <c r="B415" s="236"/>
      <c r="C415" s="237"/>
      <c r="D415" s="231" t="s">
        <v>164</v>
      </c>
      <c r="E415" s="238" t="s">
        <v>1</v>
      </c>
      <c r="F415" s="239" t="s">
        <v>285</v>
      </c>
      <c r="G415" s="237"/>
      <c r="H415" s="240">
        <v>42.799199999999992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164</v>
      </c>
      <c r="AU415" s="246" t="s">
        <v>83</v>
      </c>
      <c r="AV415" s="13" t="s">
        <v>83</v>
      </c>
      <c r="AW415" s="13" t="s">
        <v>31</v>
      </c>
      <c r="AX415" s="13" t="s">
        <v>73</v>
      </c>
      <c r="AY415" s="246" t="s">
        <v>156</v>
      </c>
    </row>
    <row r="416" s="14" customFormat="1">
      <c r="A416" s="14"/>
      <c r="B416" s="247"/>
      <c r="C416" s="248"/>
      <c r="D416" s="231" t="s">
        <v>164</v>
      </c>
      <c r="E416" s="249" t="s">
        <v>1</v>
      </c>
      <c r="F416" s="250" t="s">
        <v>168</v>
      </c>
      <c r="G416" s="248"/>
      <c r="H416" s="251">
        <v>288.08470000000005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7" t="s">
        <v>164</v>
      </c>
      <c r="AU416" s="257" t="s">
        <v>83</v>
      </c>
      <c r="AV416" s="14" t="s">
        <v>162</v>
      </c>
      <c r="AW416" s="14" t="s">
        <v>31</v>
      </c>
      <c r="AX416" s="14" t="s">
        <v>81</v>
      </c>
      <c r="AY416" s="257" t="s">
        <v>156</v>
      </c>
    </row>
    <row r="417" s="2" customFormat="1" ht="16.5" customHeight="1">
      <c r="A417" s="38"/>
      <c r="B417" s="39"/>
      <c r="C417" s="218" t="s">
        <v>303</v>
      </c>
      <c r="D417" s="218" t="s">
        <v>158</v>
      </c>
      <c r="E417" s="219" t="s">
        <v>438</v>
      </c>
      <c r="F417" s="220" t="s">
        <v>439</v>
      </c>
      <c r="G417" s="221" t="s">
        <v>161</v>
      </c>
      <c r="H417" s="222">
        <v>1038.652</v>
      </c>
      <c r="I417" s="223"/>
      <c r="J417" s="224">
        <f>ROUND(I417*H417,2)</f>
        <v>0</v>
      </c>
      <c r="K417" s="220" t="s">
        <v>1</v>
      </c>
      <c r="L417" s="44"/>
      <c r="M417" s="225" t="s">
        <v>1</v>
      </c>
      <c r="N417" s="226" t="s">
        <v>38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162</v>
      </c>
      <c r="AT417" s="229" t="s">
        <v>158</v>
      </c>
      <c r="AU417" s="229" t="s">
        <v>83</v>
      </c>
      <c r="AY417" s="17" t="s">
        <v>156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81</v>
      </c>
      <c r="BK417" s="230">
        <f>ROUND(I417*H417,2)</f>
        <v>0</v>
      </c>
      <c r="BL417" s="17" t="s">
        <v>162</v>
      </c>
      <c r="BM417" s="229" t="s">
        <v>440</v>
      </c>
    </row>
    <row r="418" s="2" customFormat="1">
      <c r="A418" s="38"/>
      <c r="B418" s="39"/>
      <c r="C418" s="40"/>
      <c r="D418" s="231" t="s">
        <v>163</v>
      </c>
      <c r="E418" s="40"/>
      <c r="F418" s="232" t="s">
        <v>439</v>
      </c>
      <c r="G418" s="40"/>
      <c r="H418" s="40"/>
      <c r="I418" s="233"/>
      <c r="J418" s="40"/>
      <c r="K418" s="40"/>
      <c r="L418" s="44"/>
      <c r="M418" s="234"/>
      <c r="N418" s="23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163</v>
      </c>
      <c r="AU418" s="17" t="s">
        <v>83</v>
      </c>
    </row>
    <row r="419" s="13" customFormat="1">
      <c r="A419" s="13"/>
      <c r="B419" s="236"/>
      <c r="C419" s="237"/>
      <c r="D419" s="231" t="s">
        <v>164</v>
      </c>
      <c r="E419" s="238" t="s">
        <v>1</v>
      </c>
      <c r="F419" s="239" t="s">
        <v>441</v>
      </c>
      <c r="G419" s="237"/>
      <c r="H419" s="240">
        <v>1038.652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6" t="s">
        <v>164</v>
      </c>
      <c r="AU419" s="246" t="s">
        <v>83</v>
      </c>
      <c r="AV419" s="13" t="s">
        <v>83</v>
      </c>
      <c r="AW419" s="13" t="s">
        <v>31</v>
      </c>
      <c r="AX419" s="13" t="s">
        <v>73</v>
      </c>
      <c r="AY419" s="246" t="s">
        <v>156</v>
      </c>
    </row>
    <row r="420" s="14" customFormat="1">
      <c r="A420" s="14"/>
      <c r="B420" s="247"/>
      <c r="C420" s="248"/>
      <c r="D420" s="231" t="s">
        <v>164</v>
      </c>
      <c r="E420" s="249" t="s">
        <v>1</v>
      </c>
      <c r="F420" s="250" t="s">
        <v>168</v>
      </c>
      <c r="G420" s="248"/>
      <c r="H420" s="251">
        <v>1038.652</v>
      </c>
      <c r="I420" s="252"/>
      <c r="J420" s="248"/>
      <c r="K420" s="248"/>
      <c r="L420" s="253"/>
      <c r="M420" s="254"/>
      <c r="N420" s="255"/>
      <c r="O420" s="255"/>
      <c r="P420" s="255"/>
      <c r="Q420" s="255"/>
      <c r="R420" s="255"/>
      <c r="S420" s="255"/>
      <c r="T420" s="25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7" t="s">
        <v>164</v>
      </c>
      <c r="AU420" s="257" t="s">
        <v>83</v>
      </c>
      <c r="AV420" s="14" t="s">
        <v>162</v>
      </c>
      <c r="AW420" s="14" t="s">
        <v>31</v>
      </c>
      <c r="AX420" s="14" t="s">
        <v>81</v>
      </c>
      <c r="AY420" s="257" t="s">
        <v>156</v>
      </c>
    </row>
    <row r="421" s="2" customFormat="1" ht="24.15" customHeight="1">
      <c r="A421" s="38"/>
      <c r="B421" s="39"/>
      <c r="C421" s="218" t="s">
        <v>442</v>
      </c>
      <c r="D421" s="218" t="s">
        <v>158</v>
      </c>
      <c r="E421" s="219" t="s">
        <v>443</v>
      </c>
      <c r="F421" s="220" t="s">
        <v>444</v>
      </c>
      <c r="G421" s="221" t="s">
        <v>208</v>
      </c>
      <c r="H421" s="222">
        <v>49.600000000000001</v>
      </c>
      <c r="I421" s="223"/>
      <c r="J421" s="224">
        <f>ROUND(I421*H421,2)</f>
        <v>0</v>
      </c>
      <c r="K421" s="220" t="s">
        <v>1</v>
      </c>
      <c r="L421" s="44"/>
      <c r="M421" s="225" t="s">
        <v>1</v>
      </c>
      <c r="N421" s="226" t="s">
        <v>38</v>
      </c>
      <c r="O421" s="91"/>
      <c r="P421" s="227">
        <f>O421*H421</f>
        <v>0</v>
      </c>
      <c r="Q421" s="227">
        <v>0</v>
      </c>
      <c r="R421" s="227">
        <f>Q421*H421</f>
        <v>0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162</v>
      </c>
      <c r="AT421" s="229" t="s">
        <v>158</v>
      </c>
      <c r="AU421" s="229" t="s">
        <v>83</v>
      </c>
      <c r="AY421" s="17" t="s">
        <v>156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81</v>
      </c>
      <c r="BK421" s="230">
        <f>ROUND(I421*H421,2)</f>
        <v>0</v>
      </c>
      <c r="BL421" s="17" t="s">
        <v>162</v>
      </c>
      <c r="BM421" s="229" t="s">
        <v>445</v>
      </c>
    </row>
    <row r="422" s="2" customFormat="1">
      <c r="A422" s="38"/>
      <c r="B422" s="39"/>
      <c r="C422" s="40"/>
      <c r="D422" s="231" t="s">
        <v>163</v>
      </c>
      <c r="E422" s="40"/>
      <c r="F422" s="232" t="s">
        <v>444</v>
      </c>
      <c r="G422" s="40"/>
      <c r="H422" s="40"/>
      <c r="I422" s="233"/>
      <c r="J422" s="40"/>
      <c r="K422" s="40"/>
      <c r="L422" s="44"/>
      <c r="M422" s="234"/>
      <c r="N422" s="235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163</v>
      </c>
      <c r="AU422" s="17" t="s">
        <v>83</v>
      </c>
    </row>
    <row r="423" s="13" customFormat="1">
      <c r="A423" s="13"/>
      <c r="B423" s="236"/>
      <c r="C423" s="237"/>
      <c r="D423" s="231" t="s">
        <v>164</v>
      </c>
      <c r="E423" s="238" t="s">
        <v>1</v>
      </c>
      <c r="F423" s="239" t="s">
        <v>446</v>
      </c>
      <c r="G423" s="237"/>
      <c r="H423" s="240">
        <v>49.600000000000001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164</v>
      </c>
      <c r="AU423" s="246" t="s">
        <v>83</v>
      </c>
      <c r="AV423" s="13" t="s">
        <v>83</v>
      </c>
      <c r="AW423" s="13" t="s">
        <v>31</v>
      </c>
      <c r="AX423" s="13" t="s">
        <v>73</v>
      </c>
      <c r="AY423" s="246" t="s">
        <v>156</v>
      </c>
    </row>
    <row r="424" s="14" customFormat="1">
      <c r="A424" s="14"/>
      <c r="B424" s="247"/>
      <c r="C424" s="248"/>
      <c r="D424" s="231" t="s">
        <v>164</v>
      </c>
      <c r="E424" s="249" t="s">
        <v>1</v>
      </c>
      <c r="F424" s="250" t="s">
        <v>168</v>
      </c>
      <c r="G424" s="248"/>
      <c r="H424" s="251">
        <v>49.600000000000001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7" t="s">
        <v>164</v>
      </c>
      <c r="AU424" s="257" t="s">
        <v>83</v>
      </c>
      <c r="AV424" s="14" t="s">
        <v>162</v>
      </c>
      <c r="AW424" s="14" t="s">
        <v>31</v>
      </c>
      <c r="AX424" s="14" t="s">
        <v>81</v>
      </c>
      <c r="AY424" s="257" t="s">
        <v>156</v>
      </c>
    </row>
    <row r="425" s="12" customFormat="1" ht="22.8" customHeight="1">
      <c r="A425" s="12"/>
      <c r="B425" s="202"/>
      <c r="C425" s="203"/>
      <c r="D425" s="204" t="s">
        <v>72</v>
      </c>
      <c r="E425" s="216" t="s">
        <v>447</v>
      </c>
      <c r="F425" s="216" t="s">
        <v>448</v>
      </c>
      <c r="G425" s="203"/>
      <c r="H425" s="203"/>
      <c r="I425" s="206"/>
      <c r="J425" s="217">
        <f>BK425</f>
        <v>0</v>
      </c>
      <c r="K425" s="203"/>
      <c r="L425" s="208"/>
      <c r="M425" s="209"/>
      <c r="N425" s="210"/>
      <c r="O425" s="210"/>
      <c r="P425" s="211">
        <f>SUM(P426:P437)</f>
        <v>0</v>
      </c>
      <c r="Q425" s="210"/>
      <c r="R425" s="211">
        <f>SUM(R426:R437)</f>
        <v>0</v>
      </c>
      <c r="S425" s="210"/>
      <c r="T425" s="212">
        <f>SUM(T426:T437)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3" t="s">
        <v>81</v>
      </c>
      <c r="AT425" s="214" t="s">
        <v>72</v>
      </c>
      <c r="AU425" s="214" t="s">
        <v>81</v>
      </c>
      <c r="AY425" s="213" t="s">
        <v>156</v>
      </c>
      <c r="BK425" s="215">
        <f>SUM(BK426:BK437)</f>
        <v>0</v>
      </c>
    </row>
    <row r="426" s="2" customFormat="1" ht="24.15" customHeight="1">
      <c r="A426" s="38"/>
      <c r="B426" s="39"/>
      <c r="C426" s="218" t="s">
        <v>307</v>
      </c>
      <c r="D426" s="218" t="s">
        <v>158</v>
      </c>
      <c r="E426" s="219" t="s">
        <v>449</v>
      </c>
      <c r="F426" s="220" t="s">
        <v>450</v>
      </c>
      <c r="G426" s="221" t="s">
        <v>175</v>
      </c>
      <c r="H426" s="222">
        <v>0.29999999999999999</v>
      </c>
      <c r="I426" s="223"/>
      <c r="J426" s="224">
        <f>ROUND(I426*H426,2)</f>
        <v>0</v>
      </c>
      <c r="K426" s="220" t="s">
        <v>1</v>
      </c>
      <c r="L426" s="44"/>
      <c r="M426" s="225" t="s">
        <v>1</v>
      </c>
      <c r="N426" s="226" t="s">
        <v>38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162</v>
      </c>
      <c r="AT426" s="229" t="s">
        <v>158</v>
      </c>
      <c r="AU426" s="229" t="s">
        <v>83</v>
      </c>
      <c r="AY426" s="17" t="s">
        <v>156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81</v>
      </c>
      <c r="BK426" s="230">
        <f>ROUND(I426*H426,2)</f>
        <v>0</v>
      </c>
      <c r="BL426" s="17" t="s">
        <v>162</v>
      </c>
      <c r="BM426" s="229" t="s">
        <v>451</v>
      </c>
    </row>
    <row r="427" s="2" customFormat="1">
      <c r="A427" s="38"/>
      <c r="B427" s="39"/>
      <c r="C427" s="40"/>
      <c r="D427" s="231" t="s">
        <v>163</v>
      </c>
      <c r="E427" s="40"/>
      <c r="F427" s="232" t="s">
        <v>450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163</v>
      </c>
      <c r="AU427" s="17" t="s">
        <v>83</v>
      </c>
    </row>
    <row r="428" s="13" customFormat="1">
      <c r="A428" s="13"/>
      <c r="B428" s="236"/>
      <c r="C428" s="237"/>
      <c r="D428" s="231" t="s">
        <v>164</v>
      </c>
      <c r="E428" s="238" t="s">
        <v>1</v>
      </c>
      <c r="F428" s="239" t="s">
        <v>452</v>
      </c>
      <c r="G428" s="237"/>
      <c r="H428" s="240">
        <v>0.30000000000000004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6" t="s">
        <v>164</v>
      </c>
      <c r="AU428" s="246" t="s">
        <v>83</v>
      </c>
      <c r="AV428" s="13" t="s">
        <v>83</v>
      </c>
      <c r="AW428" s="13" t="s">
        <v>31</v>
      </c>
      <c r="AX428" s="13" t="s">
        <v>73</v>
      </c>
      <c r="AY428" s="246" t="s">
        <v>156</v>
      </c>
    </row>
    <row r="429" s="14" customFormat="1">
      <c r="A429" s="14"/>
      <c r="B429" s="247"/>
      <c r="C429" s="248"/>
      <c r="D429" s="231" t="s">
        <v>164</v>
      </c>
      <c r="E429" s="249" t="s">
        <v>1</v>
      </c>
      <c r="F429" s="250" t="s">
        <v>168</v>
      </c>
      <c r="G429" s="248"/>
      <c r="H429" s="251">
        <v>0.30000000000000004</v>
      </c>
      <c r="I429" s="252"/>
      <c r="J429" s="248"/>
      <c r="K429" s="248"/>
      <c r="L429" s="253"/>
      <c r="M429" s="254"/>
      <c r="N429" s="255"/>
      <c r="O429" s="255"/>
      <c r="P429" s="255"/>
      <c r="Q429" s="255"/>
      <c r="R429" s="255"/>
      <c r="S429" s="255"/>
      <c r="T429" s="25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7" t="s">
        <v>164</v>
      </c>
      <c r="AU429" s="257" t="s">
        <v>83</v>
      </c>
      <c r="AV429" s="14" t="s">
        <v>162</v>
      </c>
      <c r="AW429" s="14" t="s">
        <v>31</v>
      </c>
      <c r="AX429" s="14" t="s">
        <v>81</v>
      </c>
      <c r="AY429" s="257" t="s">
        <v>156</v>
      </c>
    </row>
    <row r="430" s="2" customFormat="1" ht="24.15" customHeight="1">
      <c r="A430" s="38"/>
      <c r="B430" s="39"/>
      <c r="C430" s="218" t="s">
        <v>258</v>
      </c>
      <c r="D430" s="218" t="s">
        <v>158</v>
      </c>
      <c r="E430" s="219" t="s">
        <v>453</v>
      </c>
      <c r="F430" s="220" t="s">
        <v>454</v>
      </c>
      <c r="G430" s="221" t="s">
        <v>161</v>
      </c>
      <c r="H430" s="222">
        <v>46.415999999999997</v>
      </c>
      <c r="I430" s="223"/>
      <c r="J430" s="224">
        <f>ROUND(I430*H430,2)</f>
        <v>0</v>
      </c>
      <c r="K430" s="220" t="s">
        <v>1</v>
      </c>
      <c r="L430" s="44"/>
      <c r="M430" s="225" t="s">
        <v>1</v>
      </c>
      <c r="N430" s="226" t="s">
        <v>38</v>
      </c>
      <c r="O430" s="91"/>
      <c r="P430" s="227">
        <f>O430*H430</f>
        <v>0</v>
      </c>
      <c r="Q430" s="227">
        <v>0</v>
      </c>
      <c r="R430" s="227">
        <f>Q430*H430</f>
        <v>0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162</v>
      </c>
      <c r="AT430" s="229" t="s">
        <v>158</v>
      </c>
      <c r="AU430" s="229" t="s">
        <v>83</v>
      </c>
      <c r="AY430" s="17" t="s">
        <v>156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81</v>
      </c>
      <c r="BK430" s="230">
        <f>ROUND(I430*H430,2)</f>
        <v>0</v>
      </c>
      <c r="BL430" s="17" t="s">
        <v>162</v>
      </c>
      <c r="BM430" s="229" t="s">
        <v>455</v>
      </c>
    </row>
    <row r="431" s="2" customFormat="1">
      <c r="A431" s="38"/>
      <c r="B431" s="39"/>
      <c r="C431" s="40"/>
      <c r="D431" s="231" t="s">
        <v>163</v>
      </c>
      <c r="E431" s="40"/>
      <c r="F431" s="232" t="s">
        <v>454</v>
      </c>
      <c r="G431" s="40"/>
      <c r="H431" s="40"/>
      <c r="I431" s="233"/>
      <c r="J431" s="40"/>
      <c r="K431" s="40"/>
      <c r="L431" s="44"/>
      <c r="M431" s="234"/>
      <c r="N431" s="23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163</v>
      </c>
      <c r="AU431" s="17" t="s">
        <v>83</v>
      </c>
    </row>
    <row r="432" s="13" customFormat="1">
      <c r="A432" s="13"/>
      <c r="B432" s="236"/>
      <c r="C432" s="237"/>
      <c r="D432" s="231" t="s">
        <v>164</v>
      </c>
      <c r="E432" s="238" t="s">
        <v>1</v>
      </c>
      <c r="F432" s="239" t="s">
        <v>456</v>
      </c>
      <c r="G432" s="237"/>
      <c r="H432" s="240">
        <v>46.41599999999999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6" t="s">
        <v>164</v>
      </c>
      <c r="AU432" s="246" t="s">
        <v>83</v>
      </c>
      <c r="AV432" s="13" t="s">
        <v>83</v>
      </c>
      <c r="AW432" s="13" t="s">
        <v>31</v>
      </c>
      <c r="AX432" s="13" t="s">
        <v>73</v>
      </c>
      <c r="AY432" s="246" t="s">
        <v>156</v>
      </c>
    </row>
    <row r="433" s="14" customFormat="1">
      <c r="A433" s="14"/>
      <c r="B433" s="247"/>
      <c r="C433" s="248"/>
      <c r="D433" s="231" t="s">
        <v>164</v>
      </c>
      <c r="E433" s="249" t="s">
        <v>1</v>
      </c>
      <c r="F433" s="250" t="s">
        <v>168</v>
      </c>
      <c r="G433" s="248"/>
      <c r="H433" s="251">
        <v>46.41599999999999</v>
      </c>
      <c r="I433" s="252"/>
      <c r="J433" s="248"/>
      <c r="K433" s="248"/>
      <c r="L433" s="253"/>
      <c r="M433" s="254"/>
      <c r="N433" s="255"/>
      <c r="O433" s="255"/>
      <c r="P433" s="255"/>
      <c r="Q433" s="255"/>
      <c r="R433" s="255"/>
      <c r="S433" s="255"/>
      <c r="T433" s="25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7" t="s">
        <v>164</v>
      </c>
      <c r="AU433" s="257" t="s">
        <v>83</v>
      </c>
      <c r="AV433" s="14" t="s">
        <v>162</v>
      </c>
      <c r="AW433" s="14" t="s">
        <v>31</v>
      </c>
      <c r="AX433" s="14" t="s">
        <v>81</v>
      </c>
      <c r="AY433" s="257" t="s">
        <v>156</v>
      </c>
    </row>
    <row r="434" s="2" customFormat="1" ht="24.15" customHeight="1">
      <c r="A434" s="38"/>
      <c r="B434" s="39"/>
      <c r="C434" s="218" t="s">
        <v>298</v>
      </c>
      <c r="D434" s="218" t="s">
        <v>158</v>
      </c>
      <c r="E434" s="219" t="s">
        <v>457</v>
      </c>
      <c r="F434" s="220" t="s">
        <v>458</v>
      </c>
      <c r="G434" s="221" t="s">
        <v>161</v>
      </c>
      <c r="H434" s="222">
        <v>2.2799999999999998</v>
      </c>
      <c r="I434" s="223"/>
      <c r="J434" s="224">
        <f>ROUND(I434*H434,2)</f>
        <v>0</v>
      </c>
      <c r="K434" s="220" t="s">
        <v>1</v>
      </c>
      <c r="L434" s="44"/>
      <c r="M434" s="225" t="s">
        <v>1</v>
      </c>
      <c r="N434" s="226" t="s">
        <v>38</v>
      </c>
      <c r="O434" s="91"/>
      <c r="P434" s="227">
        <f>O434*H434</f>
        <v>0</v>
      </c>
      <c r="Q434" s="227">
        <v>0</v>
      </c>
      <c r="R434" s="227">
        <f>Q434*H434</f>
        <v>0</v>
      </c>
      <c r="S434" s="227">
        <v>0</v>
      </c>
      <c r="T434" s="22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162</v>
      </c>
      <c r="AT434" s="229" t="s">
        <v>158</v>
      </c>
      <c r="AU434" s="229" t="s">
        <v>83</v>
      </c>
      <c r="AY434" s="17" t="s">
        <v>156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81</v>
      </c>
      <c r="BK434" s="230">
        <f>ROUND(I434*H434,2)</f>
        <v>0</v>
      </c>
      <c r="BL434" s="17" t="s">
        <v>162</v>
      </c>
      <c r="BM434" s="229" t="s">
        <v>459</v>
      </c>
    </row>
    <row r="435" s="2" customFormat="1">
      <c r="A435" s="38"/>
      <c r="B435" s="39"/>
      <c r="C435" s="40"/>
      <c r="D435" s="231" t="s">
        <v>163</v>
      </c>
      <c r="E435" s="40"/>
      <c r="F435" s="232" t="s">
        <v>458</v>
      </c>
      <c r="G435" s="40"/>
      <c r="H435" s="40"/>
      <c r="I435" s="233"/>
      <c r="J435" s="40"/>
      <c r="K435" s="40"/>
      <c r="L435" s="44"/>
      <c r="M435" s="234"/>
      <c r="N435" s="235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163</v>
      </c>
      <c r="AU435" s="17" t="s">
        <v>83</v>
      </c>
    </row>
    <row r="436" s="13" customFormat="1">
      <c r="A436" s="13"/>
      <c r="B436" s="236"/>
      <c r="C436" s="237"/>
      <c r="D436" s="231" t="s">
        <v>164</v>
      </c>
      <c r="E436" s="238" t="s">
        <v>1</v>
      </c>
      <c r="F436" s="239" t="s">
        <v>460</v>
      </c>
      <c r="G436" s="237"/>
      <c r="H436" s="240">
        <v>2.2800000000000002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164</v>
      </c>
      <c r="AU436" s="246" t="s">
        <v>83</v>
      </c>
      <c r="AV436" s="13" t="s">
        <v>83</v>
      </c>
      <c r="AW436" s="13" t="s">
        <v>31</v>
      </c>
      <c r="AX436" s="13" t="s">
        <v>73</v>
      </c>
      <c r="AY436" s="246" t="s">
        <v>156</v>
      </c>
    </row>
    <row r="437" s="14" customFormat="1">
      <c r="A437" s="14"/>
      <c r="B437" s="247"/>
      <c r="C437" s="248"/>
      <c r="D437" s="231" t="s">
        <v>164</v>
      </c>
      <c r="E437" s="249" t="s">
        <v>1</v>
      </c>
      <c r="F437" s="250" t="s">
        <v>168</v>
      </c>
      <c r="G437" s="248"/>
      <c r="H437" s="251">
        <v>2.2800000000000002</v>
      </c>
      <c r="I437" s="252"/>
      <c r="J437" s="248"/>
      <c r="K437" s="248"/>
      <c r="L437" s="253"/>
      <c r="M437" s="254"/>
      <c r="N437" s="255"/>
      <c r="O437" s="255"/>
      <c r="P437" s="255"/>
      <c r="Q437" s="255"/>
      <c r="R437" s="255"/>
      <c r="S437" s="255"/>
      <c r="T437" s="25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7" t="s">
        <v>164</v>
      </c>
      <c r="AU437" s="257" t="s">
        <v>83</v>
      </c>
      <c r="AV437" s="14" t="s">
        <v>162</v>
      </c>
      <c r="AW437" s="14" t="s">
        <v>31</v>
      </c>
      <c r="AX437" s="14" t="s">
        <v>81</v>
      </c>
      <c r="AY437" s="257" t="s">
        <v>156</v>
      </c>
    </row>
    <row r="438" s="12" customFormat="1" ht="22.8" customHeight="1">
      <c r="A438" s="12"/>
      <c r="B438" s="202"/>
      <c r="C438" s="203"/>
      <c r="D438" s="204" t="s">
        <v>72</v>
      </c>
      <c r="E438" s="216" t="s">
        <v>316</v>
      </c>
      <c r="F438" s="216" t="s">
        <v>461</v>
      </c>
      <c r="G438" s="203"/>
      <c r="H438" s="203"/>
      <c r="I438" s="206"/>
      <c r="J438" s="217">
        <f>BK438</f>
        <v>0</v>
      </c>
      <c r="K438" s="203"/>
      <c r="L438" s="208"/>
      <c r="M438" s="209"/>
      <c r="N438" s="210"/>
      <c r="O438" s="210"/>
      <c r="P438" s="211">
        <f>SUM(P439:P444)</f>
        <v>0</v>
      </c>
      <c r="Q438" s="210"/>
      <c r="R438" s="211">
        <f>SUM(R439:R444)</f>
        <v>0</v>
      </c>
      <c r="S438" s="210"/>
      <c r="T438" s="212">
        <f>SUM(T439:T444)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3" t="s">
        <v>81</v>
      </c>
      <c r="AT438" s="214" t="s">
        <v>72</v>
      </c>
      <c r="AU438" s="214" t="s">
        <v>81</v>
      </c>
      <c r="AY438" s="213" t="s">
        <v>156</v>
      </c>
      <c r="BK438" s="215">
        <f>SUM(BK439:BK444)</f>
        <v>0</v>
      </c>
    </row>
    <row r="439" s="2" customFormat="1" ht="24.15" customHeight="1">
      <c r="A439" s="38"/>
      <c r="B439" s="39"/>
      <c r="C439" s="218" t="s">
        <v>447</v>
      </c>
      <c r="D439" s="218" t="s">
        <v>158</v>
      </c>
      <c r="E439" s="219" t="s">
        <v>462</v>
      </c>
      <c r="F439" s="220" t="s">
        <v>463</v>
      </c>
      <c r="G439" s="221" t="s">
        <v>215</v>
      </c>
      <c r="H439" s="222">
        <v>5</v>
      </c>
      <c r="I439" s="223"/>
      <c r="J439" s="224">
        <f>ROUND(I439*H439,2)</f>
        <v>0</v>
      </c>
      <c r="K439" s="220" t="s">
        <v>1</v>
      </c>
      <c r="L439" s="44"/>
      <c r="M439" s="225" t="s">
        <v>1</v>
      </c>
      <c r="N439" s="226" t="s">
        <v>38</v>
      </c>
      <c r="O439" s="91"/>
      <c r="P439" s="227">
        <f>O439*H439</f>
        <v>0</v>
      </c>
      <c r="Q439" s="227">
        <v>0</v>
      </c>
      <c r="R439" s="227">
        <f>Q439*H439</f>
        <v>0</v>
      </c>
      <c r="S439" s="227">
        <v>0</v>
      </c>
      <c r="T439" s="228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9" t="s">
        <v>162</v>
      </c>
      <c r="AT439" s="229" t="s">
        <v>158</v>
      </c>
      <c r="AU439" s="229" t="s">
        <v>83</v>
      </c>
      <c r="AY439" s="17" t="s">
        <v>156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17" t="s">
        <v>81</v>
      </c>
      <c r="BK439" s="230">
        <f>ROUND(I439*H439,2)</f>
        <v>0</v>
      </c>
      <c r="BL439" s="17" t="s">
        <v>162</v>
      </c>
      <c r="BM439" s="229" t="s">
        <v>464</v>
      </c>
    </row>
    <row r="440" s="2" customFormat="1">
      <c r="A440" s="38"/>
      <c r="B440" s="39"/>
      <c r="C440" s="40"/>
      <c r="D440" s="231" t="s">
        <v>163</v>
      </c>
      <c r="E440" s="40"/>
      <c r="F440" s="232" t="s">
        <v>463</v>
      </c>
      <c r="G440" s="40"/>
      <c r="H440" s="40"/>
      <c r="I440" s="233"/>
      <c r="J440" s="40"/>
      <c r="K440" s="40"/>
      <c r="L440" s="44"/>
      <c r="M440" s="234"/>
      <c r="N440" s="235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163</v>
      </c>
      <c r="AU440" s="17" t="s">
        <v>83</v>
      </c>
    </row>
    <row r="441" s="13" customFormat="1">
      <c r="A441" s="13"/>
      <c r="B441" s="236"/>
      <c r="C441" s="237"/>
      <c r="D441" s="231" t="s">
        <v>164</v>
      </c>
      <c r="E441" s="238" t="s">
        <v>1</v>
      </c>
      <c r="F441" s="239" t="s">
        <v>465</v>
      </c>
      <c r="G441" s="237"/>
      <c r="H441" s="240">
        <v>4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6" t="s">
        <v>164</v>
      </c>
      <c r="AU441" s="246" t="s">
        <v>83</v>
      </c>
      <c r="AV441" s="13" t="s">
        <v>83</v>
      </c>
      <c r="AW441" s="13" t="s">
        <v>31</v>
      </c>
      <c r="AX441" s="13" t="s">
        <v>73</v>
      </c>
      <c r="AY441" s="246" t="s">
        <v>156</v>
      </c>
    </row>
    <row r="442" s="13" customFormat="1">
      <c r="A442" s="13"/>
      <c r="B442" s="236"/>
      <c r="C442" s="237"/>
      <c r="D442" s="231" t="s">
        <v>164</v>
      </c>
      <c r="E442" s="238" t="s">
        <v>1</v>
      </c>
      <c r="F442" s="239" t="s">
        <v>466</v>
      </c>
      <c r="G442" s="237"/>
      <c r="H442" s="240">
        <v>1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164</v>
      </c>
      <c r="AU442" s="246" t="s">
        <v>83</v>
      </c>
      <c r="AV442" s="13" t="s">
        <v>83</v>
      </c>
      <c r="AW442" s="13" t="s">
        <v>31</v>
      </c>
      <c r="AX442" s="13" t="s">
        <v>73</v>
      </c>
      <c r="AY442" s="246" t="s">
        <v>156</v>
      </c>
    </row>
    <row r="443" s="15" customFormat="1">
      <c r="A443" s="15"/>
      <c r="B443" s="268"/>
      <c r="C443" s="269"/>
      <c r="D443" s="231" t="s">
        <v>164</v>
      </c>
      <c r="E443" s="270" t="s">
        <v>1</v>
      </c>
      <c r="F443" s="271" t="s">
        <v>467</v>
      </c>
      <c r="G443" s="269"/>
      <c r="H443" s="270" t="s">
        <v>1</v>
      </c>
      <c r="I443" s="272"/>
      <c r="J443" s="269"/>
      <c r="K443" s="269"/>
      <c r="L443" s="273"/>
      <c r="M443" s="274"/>
      <c r="N443" s="275"/>
      <c r="O443" s="275"/>
      <c r="P443" s="275"/>
      <c r="Q443" s="275"/>
      <c r="R443" s="275"/>
      <c r="S443" s="275"/>
      <c r="T443" s="276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7" t="s">
        <v>164</v>
      </c>
      <c r="AU443" s="277" t="s">
        <v>83</v>
      </c>
      <c r="AV443" s="15" t="s">
        <v>81</v>
      </c>
      <c r="AW443" s="15" t="s">
        <v>31</v>
      </c>
      <c r="AX443" s="15" t="s">
        <v>73</v>
      </c>
      <c r="AY443" s="277" t="s">
        <v>156</v>
      </c>
    </row>
    <row r="444" s="14" customFormat="1">
      <c r="A444" s="14"/>
      <c r="B444" s="247"/>
      <c r="C444" s="248"/>
      <c r="D444" s="231" t="s">
        <v>164</v>
      </c>
      <c r="E444" s="249" t="s">
        <v>1</v>
      </c>
      <c r="F444" s="250" t="s">
        <v>168</v>
      </c>
      <c r="G444" s="248"/>
      <c r="H444" s="251">
        <v>5</v>
      </c>
      <c r="I444" s="252"/>
      <c r="J444" s="248"/>
      <c r="K444" s="248"/>
      <c r="L444" s="253"/>
      <c r="M444" s="254"/>
      <c r="N444" s="255"/>
      <c r="O444" s="255"/>
      <c r="P444" s="255"/>
      <c r="Q444" s="255"/>
      <c r="R444" s="255"/>
      <c r="S444" s="255"/>
      <c r="T444" s="25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7" t="s">
        <v>164</v>
      </c>
      <c r="AU444" s="257" t="s">
        <v>83</v>
      </c>
      <c r="AV444" s="14" t="s">
        <v>162</v>
      </c>
      <c r="AW444" s="14" t="s">
        <v>31</v>
      </c>
      <c r="AX444" s="14" t="s">
        <v>81</v>
      </c>
      <c r="AY444" s="257" t="s">
        <v>156</v>
      </c>
    </row>
    <row r="445" s="12" customFormat="1" ht="22.8" customHeight="1">
      <c r="A445" s="12"/>
      <c r="B445" s="202"/>
      <c r="C445" s="203"/>
      <c r="D445" s="204" t="s">
        <v>72</v>
      </c>
      <c r="E445" s="216" t="s">
        <v>181</v>
      </c>
      <c r="F445" s="216" t="s">
        <v>468</v>
      </c>
      <c r="G445" s="203"/>
      <c r="H445" s="203"/>
      <c r="I445" s="206"/>
      <c r="J445" s="217">
        <f>BK445</f>
        <v>0</v>
      </c>
      <c r="K445" s="203"/>
      <c r="L445" s="208"/>
      <c r="M445" s="209"/>
      <c r="N445" s="210"/>
      <c r="O445" s="210"/>
      <c r="P445" s="211">
        <f>SUM(P446:P451)</f>
        <v>0</v>
      </c>
      <c r="Q445" s="210"/>
      <c r="R445" s="211">
        <f>SUM(R446:R451)</f>
        <v>0</v>
      </c>
      <c r="S445" s="210"/>
      <c r="T445" s="212">
        <f>SUM(T446:T451)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3" t="s">
        <v>81</v>
      </c>
      <c r="AT445" s="214" t="s">
        <v>72</v>
      </c>
      <c r="AU445" s="214" t="s">
        <v>81</v>
      </c>
      <c r="AY445" s="213" t="s">
        <v>156</v>
      </c>
      <c r="BK445" s="215">
        <f>SUM(BK446:BK451)</f>
        <v>0</v>
      </c>
    </row>
    <row r="446" s="2" customFormat="1" ht="24.15" customHeight="1">
      <c r="A446" s="38"/>
      <c r="B446" s="39"/>
      <c r="C446" s="218" t="s">
        <v>316</v>
      </c>
      <c r="D446" s="218" t="s">
        <v>158</v>
      </c>
      <c r="E446" s="219" t="s">
        <v>469</v>
      </c>
      <c r="F446" s="220" t="s">
        <v>470</v>
      </c>
      <c r="G446" s="221" t="s">
        <v>208</v>
      </c>
      <c r="H446" s="222">
        <v>0.80000000000000004</v>
      </c>
      <c r="I446" s="223"/>
      <c r="J446" s="224">
        <f>ROUND(I446*H446,2)</f>
        <v>0</v>
      </c>
      <c r="K446" s="220" t="s">
        <v>1</v>
      </c>
      <c r="L446" s="44"/>
      <c r="M446" s="225" t="s">
        <v>1</v>
      </c>
      <c r="N446" s="226" t="s">
        <v>38</v>
      </c>
      <c r="O446" s="91"/>
      <c r="P446" s="227">
        <f>O446*H446</f>
        <v>0</v>
      </c>
      <c r="Q446" s="227">
        <v>0</v>
      </c>
      <c r="R446" s="227">
        <f>Q446*H446</f>
        <v>0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162</v>
      </c>
      <c r="AT446" s="229" t="s">
        <v>158</v>
      </c>
      <c r="AU446" s="229" t="s">
        <v>83</v>
      </c>
      <c r="AY446" s="17" t="s">
        <v>156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81</v>
      </c>
      <c r="BK446" s="230">
        <f>ROUND(I446*H446,2)</f>
        <v>0</v>
      </c>
      <c r="BL446" s="17" t="s">
        <v>162</v>
      </c>
      <c r="BM446" s="229" t="s">
        <v>471</v>
      </c>
    </row>
    <row r="447" s="2" customFormat="1">
      <c r="A447" s="38"/>
      <c r="B447" s="39"/>
      <c r="C447" s="40"/>
      <c r="D447" s="231" t="s">
        <v>163</v>
      </c>
      <c r="E447" s="40"/>
      <c r="F447" s="232" t="s">
        <v>470</v>
      </c>
      <c r="G447" s="40"/>
      <c r="H447" s="40"/>
      <c r="I447" s="233"/>
      <c r="J447" s="40"/>
      <c r="K447" s="40"/>
      <c r="L447" s="44"/>
      <c r="M447" s="234"/>
      <c r="N447" s="23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163</v>
      </c>
      <c r="AU447" s="17" t="s">
        <v>83</v>
      </c>
    </row>
    <row r="448" s="13" customFormat="1">
      <c r="A448" s="13"/>
      <c r="B448" s="236"/>
      <c r="C448" s="237"/>
      <c r="D448" s="231" t="s">
        <v>164</v>
      </c>
      <c r="E448" s="238" t="s">
        <v>1</v>
      </c>
      <c r="F448" s="239" t="s">
        <v>472</v>
      </c>
      <c r="G448" s="237"/>
      <c r="H448" s="240">
        <v>0.80000000000000004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6" t="s">
        <v>164</v>
      </c>
      <c r="AU448" s="246" t="s">
        <v>83</v>
      </c>
      <c r="AV448" s="13" t="s">
        <v>83</v>
      </c>
      <c r="AW448" s="13" t="s">
        <v>31</v>
      </c>
      <c r="AX448" s="13" t="s">
        <v>73</v>
      </c>
      <c r="AY448" s="246" t="s">
        <v>156</v>
      </c>
    </row>
    <row r="449" s="14" customFormat="1">
      <c r="A449" s="14"/>
      <c r="B449" s="247"/>
      <c r="C449" s="248"/>
      <c r="D449" s="231" t="s">
        <v>164</v>
      </c>
      <c r="E449" s="249" t="s">
        <v>1</v>
      </c>
      <c r="F449" s="250" t="s">
        <v>168</v>
      </c>
      <c r="G449" s="248"/>
      <c r="H449" s="251">
        <v>0.80000000000000004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7" t="s">
        <v>164</v>
      </c>
      <c r="AU449" s="257" t="s">
        <v>83</v>
      </c>
      <c r="AV449" s="14" t="s">
        <v>162</v>
      </c>
      <c r="AW449" s="14" t="s">
        <v>31</v>
      </c>
      <c r="AX449" s="14" t="s">
        <v>81</v>
      </c>
      <c r="AY449" s="257" t="s">
        <v>156</v>
      </c>
    </row>
    <row r="450" s="2" customFormat="1" ht="24.15" customHeight="1">
      <c r="A450" s="38"/>
      <c r="B450" s="39"/>
      <c r="C450" s="258" t="s">
        <v>473</v>
      </c>
      <c r="D450" s="258" t="s">
        <v>254</v>
      </c>
      <c r="E450" s="259" t="s">
        <v>474</v>
      </c>
      <c r="F450" s="260" t="s">
        <v>475</v>
      </c>
      <c r="G450" s="261" t="s">
        <v>208</v>
      </c>
      <c r="H450" s="262">
        <v>0.82399999999999995</v>
      </c>
      <c r="I450" s="263"/>
      <c r="J450" s="264">
        <f>ROUND(I450*H450,2)</f>
        <v>0</v>
      </c>
      <c r="K450" s="260" t="s">
        <v>1</v>
      </c>
      <c r="L450" s="265"/>
      <c r="M450" s="266" t="s">
        <v>1</v>
      </c>
      <c r="N450" s="267" t="s">
        <v>38</v>
      </c>
      <c r="O450" s="91"/>
      <c r="P450" s="227">
        <f>O450*H450</f>
        <v>0</v>
      </c>
      <c r="Q450" s="227">
        <v>0</v>
      </c>
      <c r="R450" s="227">
        <f>Q450*H450</f>
        <v>0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181</v>
      </c>
      <c r="AT450" s="229" t="s">
        <v>254</v>
      </c>
      <c r="AU450" s="229" t="s">
        <v>83</v>
      </c>
      <c r="AY450" s="17" t="s">
        <v>156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81</v>
      </c>
      <c r="BK450" s="230">
        <f>ROUND(I450*H450,2)</f>
        <v>0</v>
      </c>
      <c r="BL450" s="17" t="s">
        <v>162</v>
      </c>
      <c r="BM450" s="229" t="s">
        <v>476</v>
      </c>
    </row>
    <row r="451" s="2" customFormat="1">
      <c r="A451" s="38"/>
      <c r="B451" s="39"/>
      <c r="C451" s="40"/>
      <c r="D451" s="231" t="s">
        <v>163</v>
      </c>
      <c r="E451" s="40"/>
      <c r="F451" s="232" t="s">
        <v>475</v>
      </c>
      <c r="G451" s="40"/>
      <c r="H451" s="40"/>
      <c r="I451" s="233"/>
      <c r="J451" s="40"/>
      <c r="K451" s="40"/>
      <c r="L451" s="44"/>
      <c r="M451" s="234"/>
      <c r="N451" s="235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163</v>
      </c>
      <c r="AU451" s="17" t="s">
        <v>83</v>
      </c>
    </row>
    <row r="452" s="12" customFormat="1" ht="22.8" customHeight="1">
      <c r="A452" s="12"/>
      <c r="B452" s="202"/>
      <c r="C452" s="203"/>
      <c r="D452" s="204" t="s">
        <v>72</v>
      </c>
      <c r="E452" s="216" t="s">
        <v>201</v>
      </c>
      <c r="F452" s="216" t="s">
        <v>477</v>
      </c>
      <c r="G452" s="203"/>
      <c r="H452" s="203"/>
      <c r="I452" s="206"/>
      <c r="J452" s="217">
        <f>BK452</f>
        <v>0</v>
      </c>
      <c r="K452" s="203"/>
      <c r="L452" s="208"/>
      <c r="M452" s="209"/>
      <c r="N452" s="210"/>
      <c r="O452" s="210"/>
      <c r="P452" s="211">
        <f>SUM(P453:P501)</f>
        <v>0</v>
      </c>
      <c r="Q452" s="210"/>
      <c r="R452" s="211">
        <f>SUM(R453:R501)</f>
        <v>0</v>
      </c>
      <c r="S452" s="210"/>
      <c r="T452" s="212">
        <f>SUM(T453:T501)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3" t="s">
        <v>81</v>
      </c>
      <c r="AT452" s="214" t="s">
        <v>72</v>
      </c>
      <c r="AU452" s="214" t="s">
        <v>81</v>
      </c>
      <c r="AY452" s="213" t="s">
        <v>156</v>
      </c>
      <c r="BK452" s="215">
        <f>SUM(BK453:BK501)</f>
        <v>0</v>
      </c>
    </row>
    <row r="453" s="2" customFormat="1" ht="33" customHeight="1">
      <c r="A453" s="38"/>
      <c r="B453" s="39"/>
      <c r="C453" s="218" t="s">
        <v>320</v>
      </c>
      <c r="D453" s="218" t="s">
        <v>158</v>
      </c>
      <c r="E453" s="219" t="s">
        <v>478</v>
      </c>
      <c r="F453" s="220" t="s">
        <v>479</v>
      </c>
      <c r="G453" s="221" t="s">
        <v>208</v>
      </c>
      <c r="H453" s="222">
        <v>150.96000000000001</v>
      </c>
      <c r="I453" s="223"/>
      <c r="J453" s="224">
        <f>ROUND(I453*H453,2)</f>
        <v>0</v>
      </c>
      <c r="K453" s="220" t="s">
        <v>1</v>
      </c>
      <c r="L453" s="44"/>
      <c r="M453" s="225" t="s">
        <v>1</v>
      </c>
      <c r="N453" s="226" t="s">
        <v>38</v>
      </c>
      <c r="O453" s="91"/>
      <c r="P453" s="227">
        <f>O453*H453</f>
        <v>0</v>
      </c>
      <c r="Q453" s="227">
        <v>0</v>
      </c>
      <c r="R453" s="227">
        <f>Q453*H453</f>
        <v>0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162</v>
      </c>
      <c r="AT453" s="229" t="s">
        <v>158</v>
      </c>
      <c r="AU453" s="229" t="s">
        <v>83</v>
      </c>
      <c r="AY453" s="17" t="s">
        <v>156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81</v>
      </c>
      <c r="BK453" s="230">
        <f>ROUND(I453*H453,2)</f>
        <v>0</v>
      </c>
      <c r="BL453" s="17" t="s">
        <v>162</v>
      </c>
      <c r="BM453" s="229" t="s">
        <v>480</v>
      </c>
    </row>
    <row r="454" s="2" customFormat="1">
      <c r="A454" s="38"/>
      <c r="B454" s="39"/>
      <c r="C454" s="40"/>
      <c r="D454" s="231" t="s">
        <v>163</v>
      </c>
      <c r="E454" s="40"/>
      <c r="F454" s="232" t="s">
        <v>479</v>
      </c>
      <c r="G454" s="40"/>
      <c r="H454" s="40"/>
      <c r="I454" s="233"/>
      <c r="J454" s="40"/>
      <c r="K454" s="40"/>
      <c r="L454" s="44"/>
      <c r="M454" s="234"/>
      <c r="N454" s="235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163</v>
      </c>
      <c r="AU454" s="17" t="s">
        <v>83</v>
      </c>
    </row>
    <row r="455" s="13" customFormat="1">
      <c r="A455" s="13"/>
      <c r="B455" s="236"/>
      <c r="C455" s="237"/>
      <c r="D455" s="231" t="s">
        <v>164</v>
      </c>
      <c r="E455" s="238" t="s">
        <v>1</v>
      </c>
      <c r="F455" s="239" t="s">
        <v>481</v>
      </c>
      <c r="G455" s="237"/>
      <c r="H455" s="240">
        <v>75.989999999999995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6" t="s">
        <v>164</v>
      </c>
      <c r="AU455" s="246" t="s">
        <v>83</v>
      </c>
      <c r="AV455" s="13" t="s">
        <v>83</v>
      </c>
      <c r="AW455" s="13" t="s">
        <v>31</v>
      </c>
      <c r="AX455" s="13" t="s">
        <v>73</v>
      </c>
      <c r="AY455" s="246" t="s">
        <v>156</v>
      </c>
    </row>
    <row r="456" s="13" customFormat="1">
      <c r="A456" s="13"/>
      <c r="B456" s="236"/>
      <c r="C456" s="237"/>
      <c r="D456" s="231" t="s">
        <v>164</v>
      </c>
      <c r="E456" s="238" t="s">
        <v>1</v>
      </c>
      <c r="F456" s="239" t="s">
        <v>482</v>
      </c>
      <c r="G456" s="237"/>
      <c r="H456" s="240">
        <v>74.969999999999999</v>
      </c>
      <c r="I456" s="241"/>
      <c r="J456" s="237"/>
      <c r="K456" s="237"/>
      <c r="L456" s="242"/>
      <c r="M456" s="243"/>
      <c r="N456" s="244"/>
      <c r="O456" s="244"/>
      <c r="P456" s="244"/>
      <c r="Q456" s="244"/>
      <c r="R456" s="244"/>
      <c r="S456" s="244"/>
      <c r="T456" s="24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6" t="s">
        <v>164</v>
      </c>
      <c r="AU456" s="246" t="s">
        <v>83</v>
      </c>
      <c r="AV456" s="13" t="s">
        <v>83</v>
      </c>
      <c r="AW456" s="13" t="s">
        <v>31</v>
      </c>
      <c r="AX456" s="13" t="s">
        <v>73</v>
      </c>
      <c r="AY456" s="246" t="s">
        <v>156</v>
      </c>
    </row>
    <row r="457" s="14" customFormat="1">
      <c r="A457" s="14"/>
      <c r="B457" s="247"/>
      <c r="C457" s="248"/>
      <c r="D457" s="231" t="s">
        <v>164</v>
      </c>
      <c r="E457" s="249" t="s">
        <v>1</v>
      </c>
      <c r="F457" s="250" t="s">
        <v>168</v>
      </c>
      <c r="G457" s="248"/>
      <c r="H457" s="251">
        <v>150.95999999999998</v>
      </c>
      <c r="I457" s="252"/>
      <c r="J457" s="248"/>
      <c r="K457" s="248"/>
      <c r="L457" s="253"/>
      <c r="M457" s="254"/>
      <c r="N457" s="255"/>
      <c r="O457" s="255"/>
      <c r="P457" s="255"/>
      <c r="Q457" s="255"/>
      <c r="R457" s="255"/>
      <c r="S457" s="255"/>
      <c r="T457" s="25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7" t="s">
        <v>164</v>
      </c>
      <c r="AU457" s="257" t="s">
        <v>83</v>
      </c>
      <c r="AV457" s="14" t="s">
        <v>162</v>
      </c>
      <c r="AW457" s="14" t="s">
        <v>31</v>
      </c>
      <c r="AX457" s="14" t="s">
        <v>81</v>
      </c>
      <c r="AY457" s="257" t="s">
        <v>156</v>
      </c>
    </row>
    <row r="458" s="2" customFormat="1" ht="16.5" customHeight="1">
      <c r="A458" s="38"/>
      <c r="B458" s="39"/>
      <c r="C458" s="258" t="s">
        <v>483</v>
      </c>
      <c r="D458" s="258" t="s">
        <v>254</v>
      </c>
      <c r="E458" s="259" t="s">
        <v>484</v>
      </c>
      <c r="F458" s="260" t="s">
        <v>485</v>
      </c>
      <c r="G458" s="261" t="s">
        <v>208</v>
      </c>
      <c r="H458" s="262">
        <v>153.97900000000001</v>
      </c>
      <c r="I458" s="263"/>
      <c r="J458" s="264">
        <f>ROUND(I458*H458,2)</f>
        <v>0</v>
      </c>
      <c r="K458" s="260" t="s">
        <v>1</v>
      </c>
      <c r="L458" s="265"/>
      <c r="M458" s="266" t="s">
        <v>1</v>
      </c>
      <c r="N458" s="267" t="s">
        <v>38</v>
      </c>
      <c r="O458" s="91"/>
      <c r="P458" s="227">
        <f>O458*H458</f>
        <v>0</v>
      </c>
      <c r="Q458" s="227">
        <v>0</v>
      </c>
      <c r="R458" s="227">
        <f>Q458*H458</f>
        <v>0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181</v>
      </c>
      <c r="AT458" s="229" t="s">
        <v>254</v>
      </c>
      <c r="AU458" s="229" t="s">
        <v>83</v>
      </c>
      <c r="AY458" s="17" t="s">
        <v>156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81</v>
      </c>
      <c r="BK458" s="230">
        <f>ROUND(I458*H458,2)</f>
        <v>0</v>
      </c>
      <c r="BL458" s="17" t="s">
        <v>162</v>
      </c>
      <c r="BM458" s="229" t="s">
        <v>486</v>
      </c>
    </row>
    <row r="459" s="2" customFormat="1">
      <c r="A459" s="38"/>
      <c r="B459" s="39"/>
      <c r="C459" s="40"/>
      <c r="D459" s="231" t="s">
        <v>163</v>
      </c>
      <c r="E459" s="40"/>
      <c r="F459" s="232" t="s">
        <v>485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163</v>
      </c>
      <c r="AU459" s="17" t="s">
        <v>83</v>
      </c>
    </row>
    <row r="460" s="2" customFormat="1" ht="24.15" customHeight="1">
      <c r="A460" s="38"/>
      <c r="B460" s="39"/>
      <c r="C460" s="218" t="s">
        <v>324</v>
      </c>
      <c r="D460" s="218" t="s">
        <v>158</v>
      </c>
      <c r="E460" s="219" t="s">
        <v>487</v>
      </c>
      <c r="F460" s="220" t="s">
        <v>488</v>
      </c>
      <c r="G460" s="221" t="s">
        <v>208</v>
      </c>
      <c r="H460" s="222">
        <v>75.239999999999995</v>
      </c>
      <c r="I460" s="223"/>
      <c r="J460" s="224">
        <f>ROUND(I460*H460,2)</f>
        <v>0</v>
      </c>
      <c r="K460" s="220" t="s">
        <v>1</v>
      </c>
      <c r="L460" s="44"/>
      <c r="M460" s="225" t="s">
        <v>1</v>
      </c>
      <c r="N460" s="226" t="s">
        <v>38</v>
      </c>
      <c r="O460" s="91"/>
      <c r="P460" s="227">
        <f>O460*H460</f>
        <v>0</v>
      </c>
      <c r="Q460" s="227">
        <v>0</v>
      </c>
      <c r="R460" s="227">
        <f>Q460*H460</f>
        <v>0</v>
      </c>
      <c r="S460" s="227">
        <v>0</v>
      </c>
      <c r="T460" s="228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162</v>
      </c>
      <c r="AT460" s="229" t="s">
        <v>158</v>
      </c>
      <c r="AU460" s="229" t="s">
        <v>83</v>
      </c>
      <c r="AY460" s="17" t="s">
        <v>156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81</v>
      </c>
      <c r="BK460" s="230">
        <f>ROUND(I460*H460,2)</f>
        <v>0</v>
      </c>
      <c r="BL460" s="17" t="s">
        <v>162</v>
      </c>
      <c r="BM460" s="229" t="s">
        <v>489</v>
      </c>
    </row>
    <row r="461" s="2" customFormat="1">
      <c r="A461" s="38"/>
      <c r="B461" s="39"/>
      <c r="C461" s="40"/>
      <c r="D461" s="231" t="s">
        <v>163</v>
      </c>
      <c r="E461" s="40"/>
      <c r="F461" s="232" t="s">
        <v>488</v>
      </c>
      <c r="G461" s="40"/>
      <c r="H461" s="40"/>
      <c r="I461" s="233"/>
      <c r="J461" s="40"/>
      <c r="K461" s="40"/>
      <c r="L461" s="44"/>
      <c r="M461" s="234"/>
      <c r="N461" s="235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163</v>
      </c>
      <c r="AU461" s="17" t="s">
        <v>83</v>
      </c>
    </row>
    <row r="462" s="13" customFormat="1">
      <c r="A462" s="13"/>
      <c r="B462" s="236"/>
      <c r="C462" s="237"/>
      <c r="D462" s="231" t="s">
        <v>164</v>
      </c>
      <c r="E462" s="238" t="s">
        <v>1</v>
      </c>
      <c r="F462" s="239" t="s">
        <v>490</v>
      </c>
      <c r="G462" s="237"/>
      <c r="H462" s="240">
        <v>75.239999999999995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6" t="s">
        <v>164</v>
      </c>
      <c r="AU462" s="246" t="s">
        <v>83</v>
      </c>
      <c r="AV462" s="13" t="s">
        <v>83</v>
      </c>
      <c r="AW462" s="13" t="s">
        <v>31</v>
      </c>
      <c r="AX462" s="13" t="s">
        <v>73</v>
      </c>
      <c r="AY462" s="246" t="s">
        <v>156</v>
      </c>
    </row>
    <row r="463" s="14" customFormat="1">
      <c r="A463" s="14"/>
      <c r="B463" s="247"/>
      <c r="C463" s="248"/>
      <c r="D463" s="231" t="s">
        <v>164</v>
      </c>
      <c r="E463" s="249" t="s">
        <v>1</v>
      </c>
      <c r="F463" s="250" t="s">
        <v>168</v>
      </c>
      <c r="G463" s="248"/>
      <c r="H463" s="251">
        <v>75.239999999999995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7" t="s">
        <v>164</v>
      </c>
      <c r="AU463" s="257" t="s">
        <v>83</v>
      </c>
      <c r="AV463" s="14" t="s">
        <v>162</v>
      </c>
      <c r="AW463" s="14" t="s">
        <v>31</v>
      </c>
      <c r="AX463" s="14" t="s">
        <v>81</v>
      </c>
      <c r="AY463" s="257" t="s">
        <v>156</v>
      </c>
    </row>
    <row r="464" s="2" customFormat="1" ht="24.15" customHeight="1">
      <c r="A464" s="38"/>
      <c r="B464" s="39"/>
      <c r="C464" s="218" t="s">
        <v>491</v>
      </c>
      <c r="D464" s="218" t="s">
        <v>158</v>
      </c>
      <c r="E464" s="219" t="s">
        <v>492</v>
      </c>
      <c r="F464" s="220" t="s">
        <v>493</v>
      </c>
      <c r="G464" s="221" t="s">
        <v>208</v>
      </c>
      <c r="H464" s="222">
        <v>90.420000000000002</v>
      </c>
      <c r="I464" s="223"/>
      <c r="J464" s="224">
        <f>ROUND(I464*H464,2)</f>
        <v>0</v>
      </c>
      <c r="K464" s="220" t="s">
        <v>1</v>
      </c>
      <c r="L464" s="44"/>
      <c r="M464" s="225" t="s">
        <v>1</v>
      </c>
      <c r="N464" s="226" t="s">
        <v>38</v>
      </c>
      <c r="O464" s="91"/>
      <c r="P464" s="227">
        <f>O464*H464</f>
        <v>0</v>
      </c>
      <c r="Q464" s="227">
        <v>0</v>
      </c>
      <c r="R464" s="227">
        <f>Q464*H464</f>
        <v>0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162</v>
      </c>
      <c r="AT464" s="229" t="s">
        <v>158</v>
      </c>
      <c r="AU464" s="229" t="s">
        <v>83</v>
      </c>
      <c r="AY464" s="17" t="s">
        <v>156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81</v>
      </c>
      <c r="BK464" s="230">
        <f>ROUND(I464*H464,2)</f>
        <v>0</v>
      </c>
      <c r="BL464" s="17" t="s">
        <v>162</v>
      </c>
      <c r="BM464" s="229" t="s">
        <v>494</v>
      </c>
    </row>
    <row r="465" s="2" customFormat="1">
      <c r="A465" s="38"/>
      <c r="B465" s="39"/>
      <c r="C465" s="40"/>
      <c r="D465" s="231" t="s">
        <v>163</v>
      </c>
      <c r="E465" s="40"/>
      <c r="F465" s="232" t="s">
        <v>493</v>
      </c>
      <c r="G465" s="40"/>
      <c r="H465" s="40"/>
      <c r="I465" s="233"/>
      <c r="J465" s="40"/>
      <c r="K465" s="40"/>
      <c r="L465" s="44"/>
      <c r="M465" s="234"/>
      <c r="N465" s="235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163</v>
      </c>
      <c r="AU465" s="17" t="s">
        <v>83</v>
      </c>
    </row>
    <row r="466" s="13" customFormat="1">
      <c r="A466" s="13"/>
      <c r="B466" s="236"/>
      <c r="C466" s="237"/>
      <c r="D466" s="231" t="s">
        <v>164</v>
      </c>
      <c r="E466" s="238" t="s">
        <v>1</v>
      </c>
      <c r="F466" s="239" t="s">
        <v>495</v>
      </c>
      <c r="G466" s="237"/>
      <c r="H466" s="240">
        <v>76.390000000000015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6" t="s">
        <v>164</v>
      </c>
      <c r="AU466" s="246" t="s">
        <v>83</v>
      </c>
      <c r="AV466" s="13" t="s">
        <v>83</v>
      </c>
      <c r="AW466" s="13" t="s">
        <v>31</v>
      </c>
      <c r="AX466" s="13" t="s">
        <v>73</v>
      </c>
      <c r="AY466" s="246" t="s">
        <v>156</v>
      </c>
    </row>
    <row r="467" s="13" customFormat="1">
      <c r="A467" s="13"/>
      <c r="B467" s="236"/>
      <c r="C467" s="237"/>
      <c r="D467" s="231" t="s">
        <v>164</v>
      </c>
      <c r="E467" s="238" t="s">
        <v>1</v>
      </c>
      <c r="F467" s="239" t="s">
        <v>496</v>
      </c>
      <c r="G467" s="237"/>
      <c r="H467" s="240">
        <v>14.030000000000001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6" t="s">
        <v>164</v>
      </c>
      <c r="AU467" s="246" t="s">
        <v>83</v>
      </c>
      <c r="AV467" s="13" t="s">
        <v>83</v>
      </c>
      <c r="AW467" s="13" t="s">
        <v>31</v>
      </c>
      <c r="AX467" s="13" t="s">
        <v>73</v>
      </c>
      <c r="AY467" s="246" t="s">
        <v>156</v>
      </c>
    </row>
    <row r="468" s="14" customFormat="1">
      <c r="A468" s="14"/>
      <c r="B468" s="247"/>
      <c r="C468" s="248"/>
      <c r="D468" s="231" t="s">
        <v>164</v>
      </c>
      <c r="E468" s="249" t="s">
        <v>1</v>
      </c>
      <c r="F468" s="250" t="s">
        <v>168</v>
      </c>
      <c r="G468" s="248"/>
      <c r="H468" s="251">
        <v>90.420000000000016</v>
      </c>
      <c r="I468" s="252"/>
      <c r="J468" s="248"/>
      <c r="K468" s="248"/>
      <c r="L468" s="253"/>
      <c r="M468" s="254"/>
      <c r="N468" s="255"/>
      <c r="O468" s="255"/>
      <c r="P468" s="255"/>
      <c r="Q468" s="255"/>
      <c r="R468" s="255"/>
      <c r="S468" s="255"/>
      <c r="T468" s="25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7" t="s">
        <v>164</v>
      </c>
      <c r="AU468" s="257" t="s">
        <v>83</v>
      </c>
      <c r="AV468" s="14" t="s">
        <v>162</v>
      </c>
      <c r="AW468" s="14" t="s">
        <v>31</v>
      </c>
      <c r="AX468" s="14" t="s">
        <v>81</v>
      </c>
      <c r="AY468" s="257" t="s">
        <v>156</v>
      </c>
    </row>
    <row r="469" s="2" customFormat="1" ht="24.15" customHeight="1">
      <c r="A469" s="38"/>
      <c r="B469" s="39"/>
      <c r="C469" s="218" t="s">
        <v>331</v>
      </c>
      <c r="D469" s="218" t="s">
        <v>158</v>
      </c>
      <c r="E469" s="219" t="s">
        <v>497</v>
      </c>
      <c r="F469" s="220" t="s">
        <v>498</v>
      </c>
      <c r="G469" s="221" t="s">
        <v>208</v>
      </c>
      <c r="H469" s="222">
        <v>74.290000000000006</v>
      </c>
      <c r="I469" s="223"/>
      <c r="J469" s="224">
        <f>ROUND(I469*H469,2)</f>
        <v>0</v>
      </c>
      <c r="K469" s="220" t="s">
        <v>1</v>
      </c>
      <c r="L469" s="44"/>
      <c r="M469" s="225" t="s">
        <v>1</v>
      </c>
      <c r="N469" s="226" t="s">
        <v>38</v>
      </c>
      <c r="O469" s="91"/>
      <c r="P469" s="227">
        <f>O469*H469</f>
        <v>0</v>
      </c>
      <c r="Q469" s="227">
        <v>0</v>
      </c>
      <c r="R469" s="227">
        <f>Q469*H469</f>
        <v>0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162</v>
      </c>
      <c r="AT469" s="229" t="s">
        <v>158</v>
      </c>
      <c r="AU469" s="229" t="s">
        <v>83</v>
      </c>
      <c r="AY469" s="17" t="s">
        <v>156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81</v>
      </c>
      <c r="BK469" s="230">
        <f>ROUND(I469*H469,2)</f>
        <v>0</v>
      </c>
      <c r="BL469" s="17" t="s">
        <v>162</v>
      </c>
      <c r="BM469" s="229" t="s">
        <v>499</v>
      </c>
    </row>
    <row r="470" s="2" customFormat="1">
      <c r="A470" s="38"/>
      <c r="B470" s="39"/>
      <c r="C470" s="40"/>
      <c r="D470" s="231" t="s">
        <v>163</v>
      </c>
      <c r="E470" s="40"/>
      <c r="F470" s="232" t="s">
        <v>498</v>
      </c>
      <c r="G470" s="40"/>
      <c r="H470" s="40"/>
      <c r="I470" s="233"/>
      <c r="J470" s="40"/>
      <c r="K470" s="40"/>
      <c r="L470" s="44"/>
      <c r="M470" s="234"/>
      <c r="N470" s="235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163</v>
      </c>
      <c r="AU470" s="17" t="s">
        <v>83</v>
      </c>
    </row>
    <row r="471" s="13" customFormat="1">
      <c r="A471" s="13"/>
      <c r="B471" s="236"/>
      <c r="C471" s="237"/>
      <c r="D471" s="231" t="s">
        <v>164</v>
      </c>
      <c r="E471" s="238" t="s">
        <v>1</v>
      </c>
      <c r="F471" s="239" t="s">
        <v>500</v>
      </c>
      <c r="G471" s="237"/>
      <c r="H471" s="240">
        <v>74.289999999999992</v>
      </c>
      <c r="I471" s="241"/>
      <c r="J471" s="237"/>
      <c r="K471" s="237"/>
      <c r="L471" s="242"/>
      <c r="M471" s="243"/>
      <c r="N471" s="244"/>
      <c r="O471" s="244"/>
      <c r="P471" s="244"/>
      <c r="Q471" s="244"/>
      <c r="R471" s="244"/>
      <c r="S471" s="244"/>
      <c r="T471" s="24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6" t="s">
        <v>164</v>
      </c>
      <c r="AU471" s="246" t="s">
        <v>83</v>
      </c>
      <c r="AV471" s="13" t="s">
        <v>83</v>
      </c>
      <c r="AW471" s="13" t="s">
        <v>31</v>
      </c>
      <c r="AX471" s="13" t="s">
        <v>73</v>
      </c>
      <c r="AY471" s="246" t="s">
        <v>156</v>
      </c>
    </row>
    <row r="472" s="14" customFormat="1">
      <c r="A472" s="14"/>
      <c r="B472" s="247"/>
      <c r="C472" s="248"/>
      <c r="D472" s="231" t="s">
        <v>164</v>
      </c>
      <c r="E472" s="249" t="s">
        <v>1</v>
      </c>
      <c r="F472" s="250" t="s">
        <v>168</v>
      </c>
      <c r="G472" s="248"/>
      <c r="H472" s="251">
        <v>74.289999999999992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7" t="s">
        <v>164</v>
      </c>
      <c r="AU472" s="257" t="s">
        <v>83</v>
      </c>
      <c r="AV472" s="14" t="s">
        <v>162</v>
      </c>
      <c r="AW472" s="14" t="s">
        <v>31</v>
      </c>
      <c r="AX472" s="14" t="s">
        <v>81</v>
      </c>
      <c r="AY472" s="257" t="s">
        <v>156</v>
      </c>
    </row>
    <row r="473" s="2" customFormat="1" ht="16.5" customHeight="1">
      <c r="A473" s="38"/>
      <c r="B473" s="39"/>
      <c r="C473" s="258" t="s">
        <v>501</v>
      </c>
      <c r="D473" s="258" t="s">
        <v>254</v>
      </c>
      <c r="E473" s="259" t="s">
        <v>502</v>
      </c>
      <c r="F473" s="260" t="s">
        <v>503</v>
      </c>
      <c r="G473" s="261" t="s">
        <v>208</v>
      </c>
      <c r="H473" s="262">
        <v>75.775999999999996</v>
      </c>
      <c r="I473" s="263"/>
      <c r="J473" s="264">
        <f>ROUND(I473*H473,2)</f>
        <v>0</v>
      </c>
      <c r="K473" s="260" t="s">
        <v>1</v>
      </c>
      <c r="L473" s="265"/>
      <c r="M473" s="266" t="s">
        <v>1</v>
      </c>
      <c r="N473" s="267" t="s">
        <v>38</v>
      </c>
      <c r="O473" s="91"/>
      <c r="P473" s="227">
        <f>O473*H473</f>
        <v>0</v>
      </c>
      <c r="Q473" s="227">
        <v>0</v>
      </c>
      <c r="R473" s="227">
        <f>Q473*H473</f>
        <v>0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181</v>
      </c>
      <c r="AT473" s="229" t="s">
        <v>254</v>
      </c>
      <c r="AU473" s="229" t="s">
        <v>83</v>
      </c>
      <c r="AY473" s="17" t="s">
        <v>156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81</v>
      </c>
      <c r="BK473" s="230">
        <f>ROUND(I473*H473,2)</f>
        <v>0</v>
      </c>
      <c r="BL473" s="17" t="s">
        <v>162</v>
      </c>
      <c r="BM473" s="229" t="s">
        <v>504</v>
      </c>
    </row>
    <row r="474" s="2" customFormat="1">
      <c r="A474" s="38"/>
      <c r="B474" s="39"/>
      <c r="C474" s="40"/>
      <c r="D474" s="231" t="s">
        <v>163</v>
      </c>
      <c r="E474" s="40"/>
      <c r="F474" s="232" t="s">
        <v>503</v>
      </c>
      <c r="G474" s="40"/>
      <c r="H474" s="40"/>
      <c r="I474" s="233"/>
      <c r="J474" s="40"/>
      <c r="K474" s="40"/>
      <c r="L474" s="44"/>
      <c r="M474" s="234"/>
      <c r="N474" s="235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163</v>
      </c>
      <c r="AU474" s="17" t="s">
        <v>83</v>
      </c>
    </row>
    <row r="475" s="2" customFormat="1" ht="33" customHeight="1">
      <c r="A475" s="38"/>
      <c r="B475" s="39"/>
      <c r="C475" s="218" t="s">
        <v>335</v>
      </c>
      <c r="D475" s="218" t="s">
        <v>158</v>
      </c>
      <c r="E475" s="219" t="s">
        <v>505</v>
      </c>
      <c r="F475" s="220" t="s">
        <v>506</v>
      </c>
      <c r="G475" s="221" t="s">
        <v>161</v>
      </c>
      <c r="H475" s="222">
        <v>1067.7059999999999</v>
      </c>
      <c r="I475" s="223"/>
      <c r="J475" s="224">
        <f>ROUND(I475*H475,2)</f>
        <v>0</v>
      </c>
      <c r="K475" s="220" t="s">
        <v>1</v>
      </c>
      <c r="L475" s="44"/>
      <c r="M475" s="225" t="s">
        <v>1</v>
      </c>
      <c r="N475" s="226" t="s">
        <v>38</v>
      </c>
      <c r="O475" s="91"/>
      <c r="P475" s="227">
        <f>O475*H475</f>
        <v>0</v>
      </c>
      <c r="Q475" s="227">
        <v>0</v>
      </c>
      <c r="R475" s="227">
        <f>Q475*H475</f>
        <v>0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162</v>
      </c>
      <c r="AT475" s="229" t="s">
        <v>158</v>
      </c>
      <c r="AU475" s="229" t="s">
        <v>83</v>
      </c>
      <c r="AY475" s="17" t="s">
        <v>156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81</v>
      </c>
      <c r="BK475" s="230">
        <f>ROUND(I475*H475,2)</f>
        <v>0</v>
      </c>
      <c r="BL475" s="17" t="s">
        <v>162</v>
      </c>
      <c r="BM475" s="229" t="s">
        <v>507</v>
      </c>
    </row>
    <row r="476" s="2" customFormat="1">
      <c r="A476" s="38"/>
      <c r="B476" s="39"/>
      <c r="C476" s="40"/>
      <c r="D476" s="231" t="s">
        <v>163</v>
      </c>
      <c r="E476" s="40"/>
      <c r="F476" s="232" t="s">
        <v>506</v>
      </c>
      <c r="G476" s="40"/>
      <c r="H476" s="40"/>
      <c r="I476" s="233"/>
      <c r="J476" s="40"/>
      <c r="K476" s="40"/>
      <c r="L476" s="44"/>
      <c r="M476" s="234"/>
      <c r="N476" s="235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163</v>
      </c>
      <c r="AU476" s="17" t="s">
        <v>83</v>
      </c>
    </row>
    <row r="477" s="13" customFormat="1">
      <c r="A477" s="13"/>
      <c r="B477" s="236"/>
      <c r="C477" s="237"/>
      <c r="D477" s="231" t="s">
        <v>164</v>
      </c>
      <c r="E477" s="238" t="s">
        <v>1</v>
      </c>
      <c r="F477" s="239" t="s">
        <v>508</v>
      </c>
      <c r="G477" s="237"/>
      <c r="H477" s="240">
        <v>1067.7060000000001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6" t="s">
        <v>164</v>
      </c>
      <c r="AU477" s="246" t="s">
        <v>83</v>
      </c>
      <c r="AV477" s="13" t="s">
        <v>83</v>
      </c>
      <c r="AW477" s="13" t="s">
        <v>31</v>
      </c>
      <c r="AX477" s="13" t="s">
        <v>73</v>
      </c>
      <c r="AY477" s="246" t="s">
        <v>156</v>
      </c>
    </row>
    <row r="478" s="14" customFormat="1">
      <c r="A478" s="14"/>
      <c r="B478" s="247"/>
      <c r="C478" s="248"/>
      <c r="D478" s="231" t="s">
        <v>164</v>
      </c>
      <c r="E478" s="249" t="s">
        <v>1</v>
      </c>
      <c r="F478" s="250" t="s">
        <v>168</v>
      </c>
      <c r="G478" s="248"/>
      <c r="H478" s="251">
        <v>1067.7060000000001</v>
      </c>
      <c r="I478" s="252"/>
      <c r="J478" s="248"/>
      <c r="K478" s="248"/>
      <c r="L478" s="253"/>
      <c r="M478" s="254"/>
      <c r="N478" s="255"/>
      <c r="O478" s="255"/>
      <c r="P478" s="255"/>
      <c r="Q478" s="255"/>
      <c r="R478" s="255"/>
      <c r="S478" s="255"/>
      <c r="T478" s="25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7" t="s">
        <v>164</v>
      </c>
      <c r="AU478" s="257" t="s">
        <v>83</v>
      </c>
      <c r="AV478" s="14" t="s">
        <v>162</v>
      </c>
      <c r="AW478" s="14" t="s">
        <v>31</v>
      </c>
      <c r="AX478" s="14" t="s">
        <v>81</v>
      </c>
      <c r="AY478" s="257" t="s">
        <v>156</v>
      </c>
    </row>
    <row r="479" s="2" customFormat="1" ht="37.8" customHeight="1">
      <c r="A479" s="38"/>
      <c r="B479" s="39"/>
      <c r="C479" s="218" t="s">
        <v>509</v>
      </c>
      <c r="D479" s="218" t="s">
        <v>158</v>
      </c>
      <c r="E479" s="219" t="s">
        <v>510</v>
      </c>
      <c r="F479" s="220" t="s">
        <v>511</v>
      </c>
      <c r="G479" s="221" t="s">
        <v>161</v>
      </c>
      <c r="H479" s="222">
        <v>64062.360000000001</v>
      </c>
      <c r="I479" s="223"/>
      <c r="J479" s="224">
        <f>ROUND(I479*H479,2)</f>
        <v>0</v>
      </c>
      <c r="K479" s="220" t="s">
        <v>1</v>
      </c>
      <c r="L479" s="44"/>
      <c r="M479" s="225" t="s">
        <v>1</v>
      </c>
      <c r="N479" s="226" t="s">
        <v>38</v>
      </c>
      <c r="O479" s="91"/>
      <c r="P479" s="227">
        <f>O479*H479</f>
        <v>0</v>
      </c>
      <c r="Q479" s="227">
        <v>0</v>
      </c>
      <c r="R479" s="227">
        <f>Q479*H479</f>
        <v>0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162</v>
      </c>
      <c r="AT479" s="229" t="s">
        <v>158</v>
      </c>
      <c r="AU479" s="229" t="s">
        <v>83</v>
      </c>
      <c r="AY479" s="17" t="s">
        <v>156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81</v>
      </c>
      <c r="BK479" s="230">
        <f>ROUND(I479*H479,2)</f>
        <v>0</v>
      </c>
      <c r="BL479" s="17" t="s">
        <v>162</v>
      </c>
      <c r="BM479" s="229" t="s">
        <v>512</v>
      </c>
    </row>
    <row r="480" s="2" customFormat="1">
      <c r="A480" s="38"/>
      <c r="B480" s="39"/>
      <c r="C480" s="40"/>
      <c r="D480" s="231" t="s">
        <v>163</v>
      </c>
      <c r="E480" s="40"/>
      <c r="F480" s="232" t="s">
        <v>511</v>
      </c>
      <c r="G480" s="40"/>
      <c r="H480" s="40"/>
      <c r="I480" s="233"/>
      <c r="J480" s="40"/>
      <c r="K480" s="40"/>
      <c r="L480" s="44"/>
      <c r="M480" s="234"/>
      <c r="N480" s="235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163</v>
      </c>
      <c r="AU480" s="17" t="s">
        <v>83</v>
      </c>
    </row>
    <row r="481" s="13" customFormat="1">
      <c r="A481" s="13"/>
      <c r="B481" s="236"/>
      <c r="C481" s="237"/>
      <c r="D481" s="231" t="s">
        <v>164</v>
      </c>
      <c r="E481" s="238" t="s">
        <v>1</v>
      </c>
      <c r="F481" s="239" t="s">
        <v>513</v>
      </c>
      <c r="G481" s="237"/>
      <c r="H481" s="240">
        <v>64062.359999999993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6" t="s">
        <v>164</v>
      </c>
      <c r="AU481" s="246" t="s">
        <v>83</v>
      </c>
      <c r="AV481" s="13" t="s">
        <v>83</v>
      </c>
      <c r="AW481" s="13" t="s">
        <v>31</v>
      </c>
      <c r="AX481" s="13" t="s">
        <v>73</v>
      </c>
      <c r="AY481" s="246" t="s">
        <v>156</v>
      </c>
    </row>
    <row r="482" s="14" customFormat="1">
      <c r="A482" s="14"/>
      <c r="B482" s="247"/>
      <c r="C482" s="248"/>
      <c r="D482" s="231" t="s">
        <v>164</v>
      </c>
      <c r="E482" s="249" t="s">
        <v>1</v>
      </c>
      <c r="F482" s="250" t="s">
        <v>168</v>
      </c>
      <c r="G482" s="248"/>
      <c r="H482" s="251">
        <v>64062.359999999993</v>
      </c>
      <c r="I482" s="252"/>
      <c r="J482" s="248"/>
      <c r="K482" s="248"/>
      <c r="L482" s="253"/>
      <c r="M482" s="254"/>
      <c r="N482" s="255"/>
      <c r="O482" s="255"/>
      <c r="P482" s="255"/>
      <c r="Q482" s="255"/>
      <c r="R482" s="255"/>
      <c r="S482" s="255"/>
      <c r="T482" s="25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7" t="s">
        <v>164</v>
      </c>
      <c r="AU482" s="257" t="s">
        <v>83</v>
      </c>
      <c r="AV482" s="14" t="s">
        <v>162</v>
      </c>
      <c r="AW482" s="14" t="s">
        <v>31</v>
      </c>
      <c r="AX482" s="14" t="s">
        <v>81</v>
      </c>
      <c r="AY482" s="257" t="s">
        <v>156</v>
      </c>
    </row>
    <row r="483" s="2" customFormat="1" ht="33" customHeight="1">
      <c r="A483" s="38"/>
      <c r="B483" s="39"/>
      <c r="C483" s="218" t="s">
        <v>345</v>
      </c>
      <c r="D483" s="218" t="s">
        <v>158</v>
      </c>
      <c r="E483" s="219" t="s">
        <v>514</v>
      </c>
      <c r="F483" s="220" t="s">
        <v>515</v>
      </c>
      <c r="G483" s="221" t="s">
        <v>161</v>
      </c>
      <c r="H483" s="222">
        <v>1067.7059999999999</v>
      </c>
      <c r="I483" s="223"/>
      <c r="J483" s="224">
        <f>ROUND(I483*H483,2)</f>
        <v>0</v>
      </c>
      <c r="K483" s="220" t="s">
        <v>1</v>
      </c>
      <c r="L483" s="44"/>
      <c r="M483" s="225" t="s">
        <v>1</v>
      </c>
      <c r="N483" s="226" t="s">
        <v>38</v>
      </c>
      <c r="O483" s="91"/>
      <c r="P483" s="227">
        <f>O483*H483</f>
        <v>0</v>
      </c>
      <c r="Q483" s="227">
        <v>0</v>
      </c>
      <c r="R483" s="227">
        <f>Q483*H483</f>
        <v>0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162</v>
      </c>
      <c r="AT483" s="229" t="s">
        <v>158</v>
      </c>
      <c r="AU483" s="229" t="s">
        <v>83</v>
      </c>
      <c r="AY483" s="17" t="s">
        <v>156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81</v>
      </c>
      <c r="BK483" s="230">
        <f>ROUND(I483*H483,2)</f>
        <v>0</v>
      </c>
      <c r="BL483" s="17" t="s">
        <v>162</v>
      </c>
      <c r="BM483" s="229" t="s">
        <v>516</v>
      </c>
    </row>
    <row r="484" s="2" customFormat="1">
      <c r="A484" s="38"/>
      <c r="B484" s="39"/>
      <c r="C484" s="40"/>
      <c r="D484" s="231" t="s">
        <v>163</v>
      </c>
      <c r="E484" s="40"/>
      <c r="F484" s="232" t="s">
        <v>515</v>
      </c>
      <c r="G484" s="40"/>
      <c r="H484" s="40"/>
      <c r="I484" s="233"/>
      <c r="J484" s="40"/>
      <c r="K484" s="40"/>
      <c r="L484" s="44"/>
      <c r="M484" s="234"/>
      <c r="N484" s="235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163</v>
      </c>
      <c r="AU484" s="17" t="s">
        <v>83</v>
      </c>
    </row>
    <row r="485" s="2" customFormat="1" ht="16.5" customHeight="1">
      <c r="A485" s="38"/>
      <c r="B485" s="39"/>
      <c r="C485" s="218" t="s">
        <v>517</v>
      </c>
      <c r="D485" s="218" t="s">
        <v>158</v>
      </c>
      <c r="E485" s="219" t="s">
        <v>518</v>
      </c>
      <c r="F485" s="220" t="s">
        <v>519</v>
      </c>
      <c r="G485" s="221" t="s">
        <v>161</v>
      </c>
      <c r="H485" s="222">
        <v>1067.7059999999999</v>
      </c>
      <c r="I485" s="223"/>
      <c r="J485" s="224">
        <f>ROUND(I485*H485,2)</f>
        <v>0</v>
      </c>
      <c r="K485" s="220" t="s">
        <v>1</v>
      </c>
      <c r="L485" s="44"/>
      <c r="M485" s="225" t="s">
        <v>1</v>
      </c>
      <c r="N485" s="226" t="s">
        <v>38</v>
      </c>
      <c r="O485" s="91"/>
      <c r="P485" s="227">
        <f>O485*H485</f>
        <v>0</v>
      </c>
      <c r="Q485" s="227">
        <v>0</v>
      </c>
      <c r="R485" s="227">
        <f>Q485*H485</f>
        <v>0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162</v>
      </c>
      <c r="AT485" s="229" t="s">
        <v>158</v>
      </c>
      <c r="AU485" s="229" t="s">
        <v>83</v>
      </c>
      <c r="AY485" s="17" t="s">
        <v>156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81</v>
      </c>
      <c r="BK485" s="230">
        <f>ROUND(I485*H485,2)</f>
        <v>0</v>
      </c>
      <c r="BL485" s="17" t="s">
        <v>162</v>
      </c>
      <c r="BM485" s="229" t="s">
        <v>520</v>
      </c>
    </row>
    <row r="486" s="2" customFormat="1">
      <c r="A486" s="38"/>
      <c r="B486" s="39"/>
      <c r="C486" s="40"/>
      <c r="D486" s="231" t="s">
        <v>163</v>
      </c>
      <c r="E486" s="40"/>
      <c r="F486" s="232" t="s">
        <v>519</v>
      </c>
      <c r="G486" s="40"/>
      <c r="H486" s="40"/>
      <c r="I486" s="233"/>
      <c r="J486" s="40"/>
      <c r="K486" s="40"/>
      <c r="L486" s="44"/>
      <c r="M486" s="234"/>
      <c r="N486" s="235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163</v>
      </c>
      <c r="AU486" s="17" t="s">
        <v>83</v>
      </c>
    </row>
    <row r="487" s="2" customFormat="1" ht="16.5" customHeight="1">
      <c r="A487" s="38"/>
      <c r="B487" s="39"/>
      <c r="C487" s="218" t="s">
        <v>349</v>
      </c>
      <c r="D487" s="218" t="s">
        <v>158</v>
      </c>
      <c r="E487" s="219" t="s">
        <v>521</v>
      </c>
      <c r="F487" s="220" t="s">
        <v>522</v>
      </c>
      <c r="G487" s="221" t="s">
        <v>161</v>
      </c>
      <c r="H487" s="222">
        <v>64062.360000000001</v>
      </c>
      <c r="I487" s="223"/>
      <c r="J487" s="224">
        <f>ROUND(I487*H487,2)</f>
        <v>0</v>
      </c>
      <c r="K487" s="220" t="s">
        <v>1</v>
      </c>
      <c r="L487" s="44"/>
      <c r="M487" s="225" t="s">
        <v>1</v>
      </c>
      <c r="N487" s="226" t="s">
        <v>38</v>
      </c>
      <c r="O487" s="91"/>
      <c r="P487" s="227">
        <f>O487*H487</f>
        <v>0</v>
      </c>
      <c r="Q487" s="227">
        <v>0</v>
      </c>
      <c r="R487" s="227">
        <f>Q487*H487</f>
        <v>0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162</v>
      </c>
      <c r="AT487" s="229" t="s">
        <v>158</v>
      </c>
      <c r="AU487" s="229" t="s">
        <v>83</v>
      </c>
      <c r="AY487" s="17" t="s">
        <v>156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81</v>
      </c>
      <c r="BK487" s="230">
        <f>ROUND(I487*H487,2)</f>
        <v>0</v>
      </c>
      <c r="BL487" s="17" t="s">
        <v>162</v>
      </c>
      <c r="BM487" s="229" t="s">
        <v>523</v>
      </c>
    </row>
    <row r="488" s="2" customFormat="1">
      <c r="A488" s="38"/>
      <c r="B488" s="39"/>
      <c r="C488" s="40"/>
      <c r="D488" s="231" t="s">
        <v>163</v>
      </c>
      <c r="E488" s="40"/>
      <c r="F488" s="232" t="s">
        <v>522</v>
      </c>
      <c r="G488" s="40"/>
      <c r="H488" s="40"/>
      <c r="I488" s="233"/>
      <c r="J488" s="40"/>
      <c r="K488" s="40"/>
      <c r="L488" s="44"/>
      <c r="M488" s="234"/>
      <c r="N488" s="235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163</v>
      </c>
      <c r="AU488" s="17" t="s">
        <v>83</v>
      </c>
    </row>
    <row r="489" s="13" customFormat="1">
      <c r="A489" s="13"/>
      <c r="B489" s="236"/>
      <c r="C489" s="237"/>
      <c r="D489" s="231" t="s">
        <v>164</v>
      </c>
      <c r="E489" s="238" t="s">
        <v>1</v>
      </c>
      <c r="F489" s="239" t="s">
        <v>513</v>
      </c>
      <c r="G489" s="237"/>
      <c r="H489" s="240">
        <v>64062.359999999993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6" t="s">
        <v>164</v>
      </c>
      <c r="AU489" s="246" t="s">
        <v>83</v>
      </c>
      <c r="AV489" s="13" t="s">
        <v>83</v>
      </c>
      <c r="AW489" s="13" t="s">
        <v>31</v>
      </c>
      <c r="AX489" s="13" t="s">
        <v>73</v>
      </c>
      <c r="AY489" s="246" t="s">
        <v>156</v>
      </c>
    </row>
    <row r="490" s="14" customFormat="1">
      <c r="A490" s="14"/>
      <c r="B490" s="247"/>
      <c r="C490" s="248"/>
      <c r="D490" s="231" t="s">
        <v>164</v>
      </c>
      <c r="E490" s="249" t="s">
        <v>1</v>
      </c>
      <c r="F490" s="250" t="s">
        <v>168</v>
      </c>
      <c r="G490" s="248"/>
      <c r="H490" s="251">
        <v>64062.359999999993</v>
      </c>
      <c r="I490" s="252"/>
      <c r="J490" s="248"/>
      <c r="K490" s="248"/>
      <c r="L490" s="253"/>
      <c r="M490" s="254"/>
      <c r="N490" s="255"/>
      <c r="O490" s="255"/>
      <c r="P490" s="255"/>
      <c r="Q490" s="255"/>
      <c r="R490" s="255"/>
      <c r="S490" s="255"/>
      <c r="T490" s="25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7" t="s">
        <v>164</v>
      </c>
      <c r="AU490" s="257" t="s">
        <v>83</v>
      </c>
      <c r="AV490" s="14" t="s">
        <v>162</v>
      </c>
      <c r="AW490" s="14" t="s">
        <v>31</v>
      </c>
      <c r="AX490" s="14" t="s">
        <v>81</v>
      </c>
      <c r="AY490" s="257" t="s">
        <v>156</v>
      </c>
    </row>
    <row r="491" s="2" customFormat="1" ht="21.75" customHeight="1">
      <c r="A491" s="38"/>
      <c r="B491" s="39"/>
      <c r="C491" s="218" t="s">
        <v>524</v>
      </c>
      <c r="D491" s="218" t="s">
        <v>158</v>
      </c>
      <c r="E491" s="219" t="s">
        <v>525</v>
      </c>
      <c r="F491" s="220" t="s">
        <v>526</v>
      </c>
      <c r="G491" s="221" t="s">
        <v>161</v>
      </c>
      <c r="H491" s="222">
        <v>1067.7059999999999</v>
      </c>
      <c r="I491" s="223"/>
      <c r="J491" s="224">
        <f>ROUND(I491*H491,2)</f>
        <v>0</v>
      </c>
      <c r="K491" s="220" t="s">
        <v>1</v>
      </c>
      <c r="L491" s="44"/>
      <c r="M491" s="225" t="s">
        <v>1</v>
      </c>
      <c r="N491" s="226" t="s">
        <v>38</v>
      </c>
      <c r="O491" s="91"/>
      <c r="P491" s="227">
        <f>O491*H491</f>
        <v>0</v>
      </c>
      <c r="Q491" s="227">
        <v>0</v>
      </c>
      <c r="R491" s="227">
        <f>Q491*H491</f>
        <v>0</v>
      </c>
      <c r="S491" s="227">
        <v>0</v>
      </c>
      <c r="T491" s="228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9" t="s">
        <v>162</v>
      </c>
      <c r="AT491" s="229" t="s">
        <v>158</v>
      </c>
      <c r="AU491" s="229" t="s">
        <v>83</v>
      </c>
      <c r="AY491" s="17" t="s">
        <v>156</v>
      </c>
      <c r="BE491" s="230">
        <f>IF(N491="základní",J491,0)</f>
        <v>0</v>
      </c>
      <c r="BF491" s="230">
        <f>IF(N491="snížená",J491,0)</f>
        <v>0</v>
      </c>
      <c r="BG491" s="230">
        <f>IF(N491="zákl. přenesená",J491,0)</f>
        <v>0</v>
      </c>
      <c r="BH491" s="230">
        <f>IF(N491="sníž. přenesená",J491,0)</f>
        <v>0</v>
      </c>
      <c r="BI491" s="230">
        <f>IF(N491="nulová",J491,0)</f>
        <v>0</v>
      </c>
      <c r="BJ491" s="17" t="s">
        <v>81</v>
      </c>
      <c r="BK491" s="230">
        <f>ROUND(I491*H491,2)</f>
        <v>0</v>
      </c>
      <c r="BL491" s="17" t="s">
        <v>162</v>
      </c>
      <c r="BM491" s="229" t="s">
        <v>527</v>
      </c>
    </row>
    <row r="492" s="2" customFormat="1">
      <c r="A492" s="38"/>
      <c r="B492" s="39"/>
      <c r="C492" s="40"/>
      <c r="D492" s="231" t="s">
        <v>163</v>
      </c>
      <c r="E492" s="40"/>
      <c r="F492" s="232" t="s">
        <v>526</v>
      </c>
      <c r="G492" s="40"/>
      <c r="H492" s="40"/>
      <c r="I492" s="233"/>
      <c r="J492" s="40"/>
      <c r="K492" s="40"/>
      <c r="L492" s="44"/>
      <c r="M492" s="234"/>
      <c r="N492" s="235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163</v>
      </c>
      <c r="AU492" s="17" t="s">
        <v>83</v>
      </c>
    </row>
    <row r="493" s="2" customFormat="1" ht="33" customHeight="1">
      <c r="A493" s="38"/>
      <c r="B493" s="39"/>
      <c r="C493" s="218" t="s">
        <v>353</v>
      </c>
      <c r="D493" s="218" t="s">
        <v>158</v>
      </c>
      <c r="E493" s="219" t="s">
        <v>528</v>
      </c>
      <c r="F493" s="220" t="s">
        <v>529</v>
      </c>
      <c r="G493" s="221" t="s">
        <v>161</v>
      </c>
      <c r="H493" s="222">
        <v>242.34</v>
      </c>
      <c r="I493" s="223"/>
      <c r="J493" s="224">
        <f>ROUND(I493*H493,2)</f>
        <v>0</v>
      </c>
      <c r="K493" s="220" t="s">
        <v>1</v>
      </c>
      <c r="L493" s="44"/>
      <c r="M493" s="225" t="s">
        <v>1</v>
      </c>
      <c r="N493" s="226" t="s">
        <v>38</v>
      </c>
      <c r="O493" s="91"/>
      <c r="P493" s="227">
        <f>O493*H493</f>
        <v>0</v>
      </c>
      <c r="Q493" s="227">
        <v>0</v>
      </c>
      <c r="R493" s="227">
        <f>Q493*H493</f>
        <v>0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162</v>
      </c>
      <c r="AT493" s="229" t="s">
        <v>158</v>
      </c>
      <c r="AU493" s="229" t="s">
        <v>83</v>
      </c>
      <c r="AY493" s="17" t="s">
        <v>156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81</v>
      </c>
      <c r="BK493" s="230">
        <f>ROUND(I493*H493,2)</f>
        <v>0</v>
      </c>
      <c r="BL493" s="17" t="s">
        <v>162</v>
      </c>
      <c r="BM493" s="229" t="s">
        <v>530</v>
      </c>
    </row>
    <row r="494" s="2" customFormat="1">
      <c r="A494" s="38"/>
      <c r="B494" s="39"/>
      <c r="C494" s="40"/>
      <c r="D494" s="231" t="s">
        <v>163</v>
      </c>
      <c r="E494" s="40"/>
      <c r="F494" s="232" t="s">
        <v>529</v>
      </c>
      <c r="G494" s="40"/>
      <c r="H494" s="40"/>
      <c r="I494" s="233"/>
      <c r="J494" s="40"/>
      <c r="K494" s="40"/>
      <c r="L494" s="44"/>
      <c r="M494" s="234"/>
      <c r="N494" s="235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163</v>
      </c>
      <c r="AU494" s="17" t="s">
        <v>83</v>
      </c>
    </row>
    <row r="495" s="13" customFormat="1">
      <c r="A495" s="13"/>
      <c r="B495" s="236"/>
      <c r="C495" s="237"/>
      <c r="D495" s="231" t="s">
        <v>164</v>
      </c>
      <c r="E495" s="238" t="s">
        <v>1</v>
      </c>
      <c r="F495" s="239" t="s">
        <v>531</v>
      </c>
      <c r="G495" s="237"/>
      <c r="H495" s="240">
        <v>7.1399999999999988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6" t="s">
        <v>164</v>
      </c>
      <c r="AU495" s="246" t="s">
        <v>83</v>
      </c>
      <c r="AV495" s="13" t="s">
        <v>83</v>
      </c>
      <c r="AW495" s="13" t="s">
        <v>31</v>
      </c>
      <c r="AX495" s="13" t="s">
        <v>73</v>
      </c>
      <c r="AY495" s="246" t="s">
        <v>156</v>
      </c>
    </row>
    <row r="496" s="13" customFormat="1">
      <c r="A496" s="13"/>
      <c r="B496" s="236"/>
      <c r="C496" s="237"/>
      <c r="D496" s="231" t="s">
        <v>164</v>
      </c>
      <c r="E496" s="238" t="s">
        <v>1</v>
      </c>
      <c r="F496" s="239" t="s">
        <v>532</v>
      </c>
      <c r="G496" s="237"/>
      <c r="H496" s="240">
        <v>235.19999999999999</v>
      </c>
      <c r="I496" s="241"/>
      <c r="J496" s="237"/>
      <c r="K496" s="237"/>
      <c r="L496" s="242"/>
      <c r="M496" s="243"/>
      <c r="N496" s="244"/>
      <c r="O496" s="244"/>
      <c r="P496" s="244"/>
      <c r="Q496" s="244"/>
      <c r="R496" s="244"/>
      <c r="S496" s="244"/>
      <c r="T496" s="24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6" t="s">
        <v>164</v>
      </c>
      <c r="AU496" s="246" t="s">
        <v>83</v>
      </c>
      <c r="AV496" s="13" t="s">
        <v>83</v>
      </c>
      <c r="AW496" s="13" t="s">
        <v>31</v>
      </c>
      <c r="AX496" s="13" t="s">
        <v>73</v>
      </c>
      <c r="AY496" s="246" t="s">
        <v>156</v>
      </c>
    </row>
    <row r="497" s="14" customFormat="1">
      <c r="A497" s="14"/>
      <c r="B497" s="247"/>
      <c r="C497" s="248"/>
      <c r="D497" s="231" t="s">
        <v>164</v>
      </c>
      <c r="E497" s="249" t="s">
        <v>1</v>
      </c>
      <c r="F497" s="250" t="s">
        <v>168</v>
      </c>
      <c r="G497" s="248"/>
      <c r="H497" s="251">
        <v>242.33999999999998</v>
      </c>
      <c r="I497" s="252"/>
      <c r="J497" s="248"/>
      <c r="K497" s="248"/>
      <c r="L497" s="253"/>
      <c r="M497" s="254"/>
      <c r="N497" s="255"/>
      <c r="O497" s="255"/>
      <c r="P497" s="255"/>
      <c r="Q497" s="255"/>
      <c r="R497" s="255"/>
      <c r="S497" s="255"/>
      <c r="T497" s="25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7" t="s">
        <v>164</v>
      </c>
      <c r="AU497" s="257" t="s">
        <v>83</v>
      </c>
      <c r="AV497" s="14" t="s">
        <v>162</v>
      </c>
      <c r="AW497" s="14" t="s">
        <v>31</v>
      </c>
      <c r="AX497" s="14" t="s">
        <v>81</v>
      </c>
      <c r="AY497" s="257" t="s">
        <v>156</v>
      </c>
    </row>
    <row r="498" s="2" customFormat="1" ht="16.5" customHeight="1">
      <c r="A498" s="38"/>
      <c r="B498" s="39"/>
      <c r="C498" s="218" t="s">
        <v>533</v>
      </c>
      <c r="D498" s="218" t="s">
        <v>158</v>
      </c>
      <c r="E498" s="219" t="s">
        <v>534</v>
      </c>
      <c r="F498" s="220" t="s">
        <v>535</v>
      </c>
      <c r="G498" s="221" t="s">
        <v>161</v>
      </c>
      <c r="H498" s="222">
        <v>970.20000000000005</v>
      </c>
      <c r="I498" s="223"/>
      <c r="J498" s="224">
        <f>ROUND(I498*H498,2)</f>
        <v>0</v>
      </c>
      <c r="K498" s="220" t="s">
        <v>1</v>
      </c>
      <c r="L498" s="44"/>
      <c r="M498" s="225" t="s">
        <v>1</v>
      </c>
      <c r="N498" s="226" t="s">
        <v>38</v>
      </c>
      <c r="O498" s="91"/>
      <c r="P498" s="227">
        <f>O498*H498</f>
        <v>0</v>
      </c>
      <c r="Q498" s="227">
        <v>0</v>
      </c>
      <c r="R498" s="227">
        <f>Q498*H498</f>
        <v>0</v>
      </c>
      <c r="S498" s="227">
        <v>0</v>
      </c>
      <c r="T498" s="228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9" t="s">
        <v>162</v>
      </c>
      <c r="AT498" s="229" t="s">
        <v>158</v>
      </c>
      <c r="AU498" s="229" t="s">
        <v>83</v>
      </c>
      <c r="AY498" s="17" t="s">
        <v>156</v>
      </c>
      <c r="BE498" s="230">
        <f>IF(N498="základní",J498,0)</f>
        <v>0</v>
      </c>
      <c r="BF498" s="230">
        <f>IF(N498="snížená",J498,0)</f>
        <v>0</v>
      </c>
      <c r="BG498" s="230">
        <f>IF(N498="zákl. přenesená",J498,0)</f>
        <v>0</v>
      </c>
      <c r="BH498" s="230">
        <f>IF(N498="sníž. přenesená",J498,0)</f>
        <v>0</v>
      </c>
      <c r="BI498" s="230">
        <f>IF(N498="nulová",J498,0)</f>
        <v>0</v>
      </c>
      <c r="BJ498" s="17" t="s">
        <v>81</v>
      </c>
      <c r="BK498" s="230">
        <f>ROUND(I498*H498,2)</f>
        <v>0</v>
      </c>
      <c r="BL498" s="17" t="s">
        <v>162</v>
      </c>
      <c r="BM498" s="229" t="s">
        <v>536</v>
      </c>
    </row>
    <row r="499" s="2" customFormat="1">
      <c r="A499" s="38"/>
      <c r="B499" s="39"/>
      <c r="C499" s="40"/>
      <c r="D499" s="231" t="s">
        <v>163</v>
      </c>
      <c r="E499" s="40"/>
      <c r="F499" s="232" t="s">
        <v>535</v>
      </c>
      <c r="G499" s="40"/>
      <c r="H499" s="40"/>
      <c r="I499" s="233"/>
      <c r="J499" s="40"/>
      <c r="K499" s="40"/>
      <c r="L499" s="44"/>
      <c r="M499" s="234"/>
      <c r="N499" s="235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163</v>
      </c>
      <c r="AU499" s="17" t="s">
        <v>83</v>
      </c>
    </row>
    <row r="500" s="13" customFormat="1">
      <c r="A500" s="13"/>
      <c r="B500" s="236"/>
      <c r="C500" s="237"/>
      <c r="D500" s="231" t="s">
        <v>164</v>
      </c>
      <c r="E500" s="238" t="s">
        <v>1</v>
      </c>
      <c r="F500" s="239" t="s">
        <v>537</v>
      </c>
      <c r="G500" s="237"/>
      <c r="H500" s="240">
        <v>970.19999999999993</v>
      </c>
      <c r="I500" s="241"/>
      <c r="J500" s="237"/>
      <c r="K500" s="237"/>
      <c r="L500" s="242"/>
      <c r="M500" s="243"/>
      <c r="N500" s="244"/>
      <c r="O500" s="244"/>
      <c r="P500" s="244"/>
      <c r="Q500" s="244"/>
      <c r="R500" s="244"/>
      <c r="S500" s="244"/>
      <c r="T500" s="24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6" t="s">
        <v>164</v>
      </c>
      <c r="AU500" s="246" t="s">
        <v>83</v>
      </c>
      <c r="AV500" s="13" t="s">
        <v>83</v>
      </c>
      <c r="AW500" s="13" t="s">
        <v>31</v>
      </c>
      <c r="AX500" s="13" t="s">
        <v>73</v>
      </c>
      <c r="AY500" s="246" t="s">
        <v>156</v>
      </c>
    </row>
    <row r="501" s="14" customFormat="1">
      <c r="A501" s="14"/>
      <c r="B501" s="247"/>
      <c r="C501" s="248"/>
      <c r="D501" s="231" t="s">
        <v>164</v>
      </c>
      <c r="E501" s="249" t="s">
        <v>1</v>
      </c>
      <c r="F501" s="250" t="s">
        <v>168</v>
      </c>
      <c r="G501" s="248"/>
      <c r="H501" s="251">
        <v>970.19999999999993</v>
      </c>
      <c r="I501" s="252"/>
      <c r="J501" s="248"/>
      <c r="K501" s="248"/>
      <c r="L501" s="253"/>
      <c r="M501" s="254"/>
      <c r="N501" s="255"/>
      <c r="O501" s="255"/>
      <c r="P501" s="255"/>
      <c r="Q501" s="255"/>
      <c r="R501" s="255"/>
      <c r="S501" s="255"/>
      <c r="T501" s="25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7" t="s">
        <v>164</v>
      </c>
      <c r="AU501" s="257" t="s">
        <v>83</v>
      </c>
      <c r="AV501" s="14" t="s">
        <v>162</v>
      </c>
      <c r="AW501" s="14" t="s">
        <v>31</v>
      </c>
      <c r="AX501" s="14" t="s">
        <v>81</v>
      </c>
      <c r="AY501" s="257" t="s">
        <v>156</v>
      </c>
    </row>
    <row r="502" s="12" customFormat="1" ht="22.8" customHeight="1">
      <c r="A502" s="12"/>
      <c r="B502" s="202"/>
      <c r="C502" s="203"/>
      <c r="D502" s="204" t="s">
        <v>72</v>
      </c>
      <c r="E502" s="216" t="s">
        <v>397</v>
      </c>
      <c r="F502" s="216" t="s">
        <v>538</v>
      </c>
      <c r="G502" s="203"/>
      <c r="H502" s="203"/>
      <c r="I502" s="206"/>
      <c r="J502" s="217">
        <f>BK502</f>
        <v>0</v>
      </c>
      <c r="K502" s="203"/>
      <c r="L502" s="208"/>
      <c r="M502" s="209"/>
      <c r="N502" s="210"/>
      <c r="O502" s="210"/>
      <c r="P502" s="211">
        <f>SUM(P503:P595)</f>
        <v>0</v>
      </c>
      <c r="Q502" s="210"/>
      <c r="R502" s="211">
        <f>SUM(R503:R595)</f>
        <v>0</v>
      </c>
      <c r="S502" s="210"/>
      <c r="T502" s="212">
        <f>SUM(T503:T595)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3" t="s">
        <v>81</v>
      </c>
      <c r="AT502" s="214" t="s">
        <v>72</v>
      </c>
      <c r="AU502" s="214" t="s">
        <v>81</v>
      </c>
      <c r="AY502" s="213" t="s">
        <v>156</v>
      </c>
      <c r="BK502" s="215">
        <f>SUM(BK503:BK595)</f>
        <v>0</v>
      </c>
    </row>
    <row r="503" s="2" customFormat="1" ht="24.15" customHeight="1">
      <c r="A503" s="38"/>
      <c r="B503" s="39"/>
      <c r="C503" s="218" t="s">
        <v>357</v>
      </c>
      <c r="D503" s="218" t="s">
        <v>158</v>
      </c>
      <c r="E503" s="219" t="s">
        <v>539</v>
      </c>
      <c r="F503" s="220" t="s">
        <v>540</v>
      </c>
      <c r="G503" s="221" t="s">
        <v>175</v>
      </c>
      <c r="H503" s="222">
        <v>1.6000000000000001</v>
      </c>
      <c r="I503" s="223"/>
      <c r="J503" s="224">
        <f>ROUND(I503*H503,2)</f>
        <v>0</v>
      </c>
      <c r="K503" s="220" t="s">
        <v>1</v>
      </c>
      <c r="L503" s="44"/>
      <c r="M503" s="225" t="s">
        <v>1</v>
      </c>
      <c r="N503" s="226" t="s">
        <v>38</v>
      </c>
      <c r="O503" s="91"/>
      <c r="P503" s="227">
        <f>O503*H503</f>
        <v>0</v>
      </c>
      <c r="Q503" s="227">
        <v>0</v>
      </c>
      <c r="R503" s="227">
        <f>Q503*H503</f>
        <v>0</v>
      </c>
      <c r="S503" s="227">
        <v>0</v>
      </c>
      <c r="T503" s="22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9" t="s">
        <v>162</v>
      </c>
      <c r="AT503" s="229" t="s">
        <v>158</v>
      </c>
      <c r="AU503" s="229" t="s">
        <v>83</v>
      </c>
      <c r="AY503" s="17" t="s">
        <v>156</v>
      </c>
      <c r="BE503" s="230">
        <f>IF(N503="základní",J503,0)</f>
        <v>0</v>
      </c>
      <c r="BF503" s="230">
        <f>IF(N503="snížená",J503,0)</f>
        <v>0</v>
      </c>
      <c r="BG503" s="230">
        <f>IF(N503="zákl. přenesená",J503,0)</f>
        <v>0</v>
      </c>
      <c r="BH503" s="230">
        <f>IF(N503="sníž. přenesená",J503,0)</f>
        <v>0</v>
      </c>
      <c r="BI503" s="230">
        <f>IF(N503="nulová",J503,0)</f>
        <v>0</v>
      </c>
      <c r="BJ503" s="17" t="s">
        <v>81</v>
      </c>
      <c r="BK503" s="230">
        <f>ROUND(I503*H503,2)</f>
        <v>0</v>
      </c>
      <c r="BL503" s="17" t="s">
        <v>162</v>
      </c>
      <c r="BM503" s="229" t="s">
        <v>541</v>
      </c>
    </row>
    <row r="504" s="2" customFormat="1">
      <c r="A504" s="38"/>
      <c r="B504" s="39"/>
      <c r="C504" s="40"/>
      <c r="D504" s="231" t="s">
        <v>163</v>
      </c>
      <c r="E504" s="40"/>
      <c r="F504" s="232" t="s">
        <v>540</v>
      </c>
      <c r="G504" s="40"/>
      <c r="H504" s="40"/>
      <c r="I504" s="233"/>
      <c r="J504" s="40"/>
      <c r="K504" s="40"/>
      <c r="L504" s="44"/>
      <c r="M504" s="234"/>
      <c r="N504" s="235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163</v>
      </c>
      <c r="AU504" s="17" t="s">
        <v>83</v>
      </c>
    </row>
    <row r="505" s="13" customFormat="1">
      <c r="A505" s="13"/>
      <c r="B505" s="236"/>
      <c r="C505" s="237"/>
      <c r="D505" s="231" t="s">
        <v>164</v>
      </c>
      <c r="E505" s="238" t="s">
        <v>1</v>
      </c>
      <c r="F505" s="239" t="s">
        <v>542</v>
      </c>
      <c r="G505" s="237"/>
      <c r="H505" s="240">
        <v>1.6000000000000001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6" t="s">
        <v>164</v>
      </c>
      <c r="AU505" s="246" t="s">
        <v>83</v>
      </c>
      <c r="AV505" s="13" t="s">
        <v>83</v>
      </c>
      <c r="AW505" s="13" t="s">
        <v>31</v>
      </c>
      <c r="AX505" s="13" t="s">
        <v>73</v>
      </c>
      <c r="AY505" s="246" t="s">
        <v>156</v>
      </c>
    </row>
    <row r="506" s="14" customFormat="1">
      <c r="A506" s="14"/>
      <c r="B506" s="247"/>
      <c r="C506" s="248"/>
      <c r="D506" s="231" t="s">
        <v>164</v>
      </c>
      <c r="E506" s="249" t="s">
        <v>1</v>
      </c>
      <c r="F506" s="250" t="s">
        <v>168</v>
      </c>
      <c r="G506" s="248"/>
      <c r="H506" s="251">
        <v>1.6000000000000001</v>
      </c>
      <c r="I506" s="252"/>
      <c r="J506" s="248"/>
      <c r="K506" s="248"/>
      <c r="L506" s="253"/>
      <c r="M506" s="254"/>
      <c r="N506" s="255"/>
      <c r="O506" s="255"/>
      <c r="P506" s="255"/>
      <c r="Q506" s="255"/>
      <c r="R506" s="255"/>
      <c r="S506" s="255"/>
      <c r="T506" s="25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7" t="s">
        <v>164</v>
      </c>
      <c r="AU506" s="257" t="s">
        <v>83</v>
      </c>
      <c r="AV506" s="14" t="s">
        <v>162</v>
      </c>
      <c r="AW506" s="14" t="s">
        <v>31</v>
      </c>
      <c r="AX506" s="14" t="s">
        <v>81</v>
      </c>
      <c r="AY506" s="257" t="s">
        <v>156</v>
      </c>
    </row>
    <row r="507" s="2" customFormat="1" ht="24.15" customHeight="1">
      <c r="A507" s="38"/>
      <c r="B507" s="39"/>
      <c r="C507" s="218" t="s">
        <v>543</v>
      </c>
      <c r="D507" s="218" t="s">
        <v>158</v>
      </c>
      <c r="E507" s="219" t="s">
        <v>544</v>
      </c>
      <c r="F507" s="220" t="s">
        <v>545</v>
      </c>
      <c r="G507" s="221" t="s">
        <v>175</v>
      </c>
      <c r="H507" s="222">
        <v>0.504</v>
      </c>
      <c r="I507" s="223"/>
      <c r="J507" s="224">
        <f>ROUND(I507*H507,2)</f>
        <v>0</v>
      </c>
      <c r="K507" s="220" t="s">
        <v>1</v>
      </c>
      <c r="L507" s="44"/>
      <c r="M507" s="225" t="s">
        <v>1</v>
      </c>
      <c r="N507" s="226" t="s">
        <v>38</v>
      </c>
      <c r="O507" s="91"/>
      <c r="P507" s="227">
        <f>O507*H507</f>
        <v>0</v>
      </c>
      <c r="Q507" s="227">
        <v>0</v>
      </c>
      <c r="R507" s="227">
        <f>Q507*H507</f>
        <v>0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162</v>
      </c>
      <c r="AT507" s="229" t="s">
        <v>158</v>
      </c>
      <c r="AU507" s="229" t="s">
        <v>83</v>
      </c>
      <c r="AY507" s="17" t="s">
        <v>156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81</v>
      </c>
      <c r="BK507" s="230">
        <f>ROUND(I507*H507,2)</f>
        <v>0</v>
      </c>
      <c r="BL507" s="17" t="s">
        <v>162</v>
      </c>
      <c r="BM507" s="229" t="s">
        <v>546</v>
      </c>
    </row>
    <row r="508" s="2" customFormat="1">
      <c r="A508" s="38"/>
      <c r="B508" s="39"/>
      <c r="C508" s="40"/>
      <c r="D508" s="231" t="s">
        <v>163</v>
      </c>
      <c r="E508" s="40"/>
      <c r="F508" s="232" t="s">
        <v>545</v>
      </c>
      <c r="G508" s="40"/>
      <c r="H508" s="40"/>
      <c r="I508" s="233"/>
      <c r="J508" s="40"/>
      <c r="K508" s="40"/>
      <c r="L508" s="44"/>
      <c r="M508" s="234"/>
      <c r="N508" s="235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163</v>
      </c>
      <c r="AU508" s="17" t="s">
        <v>83</v>
      </c>
    </row>
    <row r="509" s="13" customFormat="1">
      <c r="A509" s="13"/>
      <c r="B509" s="236"/>
      <c r="C509" s="237"/>
      <c r="D509" s="231" t="s">
        <v>164</v>
      </c>
      <c r="E509" s="238" t="s">
        <v>1</v>
      </c>
      <c r="F509" s="239" t="s">
        <v>547</v>
      </c>
      <c r="G509" s="237"/>
      <c r="H509" s="240">
        <v>0.504</v>
      </c>
      <c r="I509" s="241"/>
      <c r="J509" s="237"/>
      <c r="K509" s="237"/>
      <c r="L509" s="242"/>
      <c r="M509" s="243"/>
      <c r="N509" s="244"/>
      <c r="O509" s="244"/>
      <c r="P509" s="244"/>
      <c r="Q509" s="244"/>
      <c r="R509" s="244"/>
      <c r="S509" s="244"/>
      <c r="T509" s="24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6" t="s">
        <v>164</v>
      </c>
      <c r="AU509" s="246" t="s">
        <v>83</v>
      </c>
      <c r="AV509" s="13" t="s">
        <v>83</v>
      </c>
      <c r="AW509" s="13" t="s">
        <v>31</v>
      </c>
      <c r="AX509" s="13" t="s">
        <v>73</v>
      </c>
      <c r="AY509" s="246" t="s">
        <v>156</v>
      </c>
    </row>
    <row r="510" s="14" customFormat="1">
      <c r="A510" s="14"/>
      <c r="B510" s="247"/>
      <c r="C510" s="248"/>
      <c r="D510" s="231" t="s">
        <v>164</v>
      </c>
      <c r="E510" s="249" t="s">
        <v>1</v>
      </c>
      <c r="F510" s="250" t="s">
        <v>168</v>
      </c>
      <c r="G510" s="248"/>
      <c r="H510" s="251">
        <v>0.504</v>
      </c>
      <c r="I510" s="252"/>
      <c r="J510" s="248"/>
      <c r="K510" s="248"/>
      <c r="L510" s="253"/>
      <c r="M510" s="254"/>
      <c r="N510" s="255"/>
      <c r="O510" s="255"/>
      <c r="P510" s="255"/>
      <c r="Q510" s="255"/>
      <c r="R510" s="255"/>
      <c r="S510" s="255"/>
      <c r="T510" s="25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7" t="s">
        <v>164</v>
      </c>
      <c r="AU510" s="257" t="s">
        <v>83</v>
      </c>
      <c r="AV510" s="14" t="s">
        <v>162</v>
      </c>
      <c r="AW510" s="14" t="s">
        <v>31</v>
      </c>
      <c r="AX510" s="14" t="s">
        <v>81</v>
      </c>
      <c r="AY510" s="257" t="s">
        <v>156</v>
      </c>
    </row>
    <row r="511" s="2" customFormat="1" ht="21.75" customHeight="1">
      <c r="A511" s="38"/>
      <c r="B511" s="39"/>
      <c r="C511" s="218" t="s">
        <v>361</v>
      </c>
      <c r="D511" s="218" t="s">
        <v>158</v>
      </c>
      <c r="E511" s="219" t="s">
        <v>548</v>
      </c>
      <c r="F511" s="220" t="s">
        <v>549</v>
      </c>
      <c r="G511" s="221" t="s">
        <v>161</v>
      </c>
      <c r="H511" s="222">
        <v>15.35</v>
      </c>
      <c r="I511" s="223"/>
      <c r="J511" s="224">
        <f>ROUND(I511*H511,2)</f>
        <v>0</v>
      </c>
      <c r="K511" s="220" t="s">
        <v>1</v>
      </c>
      <c r="L511" s="44"/>
      <c r="M511" s="225" t="s">
        <v>1</v>
      </c>
      <c r="N511" s="226" t="s">
        <v>38</v>
      </c>
      <c r="O511" s="91"/>
      <c r="P511" s="227">
        <f>O511*H511</f>
        <v>0</v>
      </c>
      <c r="Q511" s="227">
        <v>0</v>
      </c>
      <c r="R511" s="227">
        <f>Q511*H511</f>
        <v>0</v>
      </c>
      <c r="S511" s="227">
        <v>0</v>
      </c>
      <c r="T511" s="228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9" t="s">
        <v>162</v>
      </c>
      <c r="AT511" s="229" t="s">
        <v>158</v>
      </c>
      <c r="AU511" s="229" t="s">
        <v>83</v>
      </c>
      <c r="AY511" s="17" t="s">
        <v>156</v>
      </c>
      <c r="BE511" s="230">
        <f>IF(N511="základní",J511,0)</f>
        <v>0</v>
      </c>
      <c r="BF511" s="230">
        <f>IF(N511="snížená",J511,0)</f>
        <v>0</v>
      </c>
      <c r="BG511" s="230">
        <f>IF(N511="zákl. přenesená",J511,0)</f>
        <v>0</v>
      </c>
      <c r="BH511" s="230">
        <f>IF(N511="sníž. přenesená",J511,0)</f>
        <v>0</v>
      </c>
      <c r="BI511" s="230">
        <f>IF(N511="nulová",J511,0)</f>
        <v>0</v>
      </c>
      <c r="BJ511" s="17" t="s">
        <v>81</v>
      </c>
      <c r="BK511" s="230">
        <f>ROUND(I511*H511,2)</f>
        <v>0</v>
      </c>
      <c r="BL511" s="17" t="s">
        <v>162</v>
      </c>
      <c r="BM511" s="229" t="s">
        <v>550</v>
      </c>
    </row>
    <row r="512" s="2" customFormat="1">
      <c r="A512" s="38"/>
      <c r="B512" s="39"/>
      <c r="C512" s="40"/>
      <c r="D512" s="231" t="s">
        <v>163</v>
      </c>
      <c r="E512" s="40"/>
      <c r="F512" s="232" t="s">
        <v>549</v>
      </c>
      <c r="G512" s="40"/>
      <c r="H512" s="40"/>
      <c r="I512" s="233"/>
      <c r="J512" s="40"/>
      <c r="K512" s="40"/>
      <c r="L512" s="44"/>
      <c r="M512" s="234"/>
      <c r="N512" s="235"/>
      <c r="O512" s="91"/>
      <c r="P512" s="91"/>
      <c r="Q512" s="91"/>
      <c r="R512" s="91"/>
      <c r="S512" s="91"/>
      <c r="T512" s="92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163</v>
      </c>
      <c r="AU512" s="17" t="s">
        <v>83</v>
      </c>
    </row>
    <row r="513" s="13" customFormat="1">
      <c r="A513" s="13"/>
      <c r="B513" s="236"/>
      <c r="C513" s="237"/>
      <c r="D513" s="231" t="s">
        <v>164</v>
      </c>
      <c r="E513" s="238" t="s">
        <v>1</v>
      </c>
      <c r="F513" s="239" t="s">
        <v>551</v>
      </c>
      <c r="G513" s="237"/>
      <c r="H513" s="240">
        <v>15.35</v>
      </c>
      <c r="I513" s="241"/>
      <c r="J513" s="237"/>
      <c r="K513" s="237"/>
      <c r="L513" s="242"/>
      <c r="M513" s="243"/>
      <c r="N513" s="244"/>
      <c r="O513" s="244"/>
      <c r="P513" s="244"/>
      <c r="Q513" s="244"/>
      <c r="R513" s="244"/>
      <c r="S513" s="244"/>
      <c r="T513" s="24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6" t="s">
        <v>164</v>
      </c>
      <c r="AU513" s="246" t="s">
        <v>83</v>
      </c>
      <c r="AV513" s="13" t="s">
        <v>83</v>
      </c>
      <c r="AW513" s="13" t="s">
        <v>31</v>
      </c>
      <c r="AX513" s="13" t="s">
        <v>73</v>
      </c>
      <c r="AY513" s="246" t="s">
        <v>156</v>
      </c>
    </row>
    <row r="514" s="14" customFormat="1">
      <c r="A514" s="14"/>
      <c r="B514" s="247"/>
      <c r="C514" s="248"/>
      <c r="D514" s="231" t="s">
        <v>164</v>
      </c>
      <c r="E514" s="249" t="s">
        <v>1</v>
      </c>
      <c r="F514" s="250" t="s">
        <v>168</v>
      </c>
      <c r="G514" s="248"/>
      <c r="H514" s="251">
        <v>15.35</v>
      </c>
      <c r="I514" s="252"/>
      <c r="J514" s="248"/>
      <c r="K514" s="248"/>
      <c r="L514" s="253"/>
      <c r="M514" s="254"/>
      <c r="N514" s="255"/>
      <c r="O514" s="255"/>
      <c r="P514" s="255"/>
      <c r="Q514" s="255"/>
      <c r="R514" s="255"/>
      <c r="S514" s="255"/>
      <c r="T514" s="25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7" t="s">
        <v>164</v>
      </c>
      <c r="AU514" s="257" t="s">
        <v>83</v>
      </c>
      <c r="AV514" s="14" t="s">
        <v>162</v>
      </c>
      <c r="AW514" s="14" t="s">
        <v>31</v>
      </c>
      <c r="AX514" s="14" t="s">
        <v>81</v>
      </c>
      <c r="AY514" s="257" t="s">
        <v>156</v>
      </c>
    </row>
    <row r="515" s="2" customFormat="1" ht="24.15" customHeight="1">
      <c r="A515" s="38"/>
      <c r="B515" s="39"/>
      <c r="C515" s="218" t="s">
        <v>552</v>
      </c>
      <c r="D515" s="218" t="s">
        <v>158</v>
      </c>
      <c r="E515" s="219" t="s">
        <v>553</v>
      </c>
      <c r="F515" s="220" t="s">
        <v>554</v>
      </c>
      <c r="G515" s="221" t="s">
        <v>208</v>
      </c>
      <c r="H515" s="222">
        <v>74.290000000000006</v>
      </c>
      <c r="I515" s="223"/>
      <c r="J515" s="224">
        <f>ROUND(I515*H515,2)</f>
        <v>0</v>
      </c>
      <c r="K515" s="220" t="s">
        <v>1</v>
      </c>
      <c r="L515" s="44"/>
      <c r="M515" s="225" t="s">
        <v>1</v>
      </c>
      <c r="N515" s="226" t="s">
        <v>38</v>
      </c>
      <c r="O515" s="91"/>
      <c r="P515" s="227">
        <f>O515*H515</f>
        <v>0</v>
      </c>
      <c r="Q515" s="227">
        <v>0</v>
      </c>
      <c r="R515" s="227">
        <f>Q515*H515</f>
        <v>0</v>
      </c>
      <c r="S515" s="227">
        <v>0</v>
      </c>
      <c r="T515" s="228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9" t="s">
        <v>162</v>
      </c>
      <c r="AT515" s="229" t="s">
        <v>158</v>
      </c>
      <c r="AU515" s="229" t="s">
        <v>83</v>
      </c>
      <c r="AY515" s="17" t="s">
        <v>156</v>
      </c>
      <c r="BE515" s="230">
        <f>IF(N515="základní",J515,0)</f>
        <v>0</v>
      </c>
      <c r="BF515" s="230">
        <f>IF(N515="snížená",J515,0)</f>
        <v>0</v>
      </c>
      <c r="BG515" s="230">
        <f>IF(N515="zákl. přenesená",J515,0)</f>
        <v>0</v>
      </c>
      <c r="BH515" s="230">
        <f>IF(N515="sníž. přenesená",J515,0)</f>
        <v>0</v>
      </c>
      <c r="BI515" s="230">
        <f>IF(N515="nulová",J515,0)</f>
        <v>0</v>
      </c>
      <c r="BJ515" s="17" t="s">
        <v>81</v>
      </c>
      <c r="BK515" s="230">
        <f>ROUND(I515*H515,2)</f>
        <v>0</v>
      </c>
      <c r="BL515" s="17" t="s">
        <v>162</v>
      </c>
      <c r="BM515" s="229" t="s">
        <v>555</v>
      </c>
    </row>
    <row r="516" s="2" customFormat="1">
      <c r="A516" s="38"/>
      <c r="B516" s="39"/>
      <c r="C516" s="40"/>
      <c r="D516" s="231" t="s">
        <v>163</v>
      </c>
      <c r="E516" s="40"/>
      <c r="F516" s="232" t="s">
        <v>554</v>
      </c>
      <c r="G516" s="40"/>
      <c r="H516" s="40"/>
      <c r="I516" s="233"/>
      <c r="J516" s="40"/>
      <c r="K516" s="40"/>
      <c r="L516" s="44"/>
      <c r="M516" s="234"/>
      <c r="N516" s="235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163</v>
      </c>
      <c r="AU516" s="17" t="s">
        <v>83</v>
      </c>
    </row>
    <row r="517" s="13" customFormat="1">
      <c r="A517" s="13"/>
      <c r="B517" s="236"/>
      <c r="C517" s="237"/>
      <c r="D517" s="231" t="s">
        <v>164</v>
      </c>
      <c r="E517" s="238" t="s">
        <v>1</v>
      </c>
      <c r="F517" s="239" t="s">
        <v>500</v>
      </c>
      <c r="G517" s="237"/>
      <c r="H517" s="240">
        <v>74.289999999999992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6" t="s">
        <v>164</v>
      </c>
      <c r="AU517" s="246" t="s">
        <v>83</v>
      </c>
      <c r="AV517" s="13" t="s">
        <v>83</v>
      </c>
      <c r="AW517" s="13" t="s">
        <v>31</v>
      </c>
      <c r="AX517" s="13" t="s">
        <v>73</v>
      </c>
      <c r="AY517" s="246" t="s">
        <v>156</v>
      </c>
    </row>
    <row r="518" s="14" customFormat="1">
      <c r="A518" s="14"/>
      <c r="B518" s="247"/>
      <c r="C518" s="248"/>
      <c r="D518" s="231" t="s">
        <v>164</v>
      </c>
      <c r="E518" s="249" t="s">
        <v>1</v>
      </c>
      <c r="F518" s="250" t="s">
        <v>168</v>
      </c>
      <c r="G518" s="248"/>
      <c r="H518" s="251">
        <v>74.289999999999992</v>
      </c>
      <c r="I518" s="252"/>
      <c r="J518" s="248"/>
      <c r="K518" s="248"/>
      <c r="L518" s="253"/>
      <c r="M518" s="254"/>
      <c r="N518" s="255"/>
      <c r="O518" s="255"/>
      <c r="P518" s="255"/>
      <c r="Q518" s="255"/>
      <c r="R518" s="255"/>
      <c r="S518" s="255"/>
      <c r="T518" s="25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7" t="s">
        <v>164</v>
      </c>
      <c r="AU518" s="257" t="s">
        <v>83</v>
      </c>
      <c r="AV518" s="14" t="s">
        <v>162</v>
      </c>
      <c r="AW518" s="14" t="s">
        <v>31</v>
      </c>
      <c r="AX518" s="14" t="s">
        <v>81</v>
      </c>
      <c r="AY518" s="257" t="s">
        <v>156</v>
      </c>
    </row>
    <row r="519" s="2" customFormat="1" ht="24.15" customHeight="1">
      <c r="A519" s="38"/>
      <c r="B519" s="39"/>
      <c r="C519" s="218" t="s">
        <v>365</v>
      </c>
      <c r="D519" s="218" t="s">
        <v>158</v>
      </c>
      <c r="E519" s="219" t="s">
        <v>556</v>
      </c>
      <c r="F519" s="220" t="s">
        <v>557</v>
      </c>
      <c r="G519" s="221" t="s">
        <v>215</v>
      </c>
      <c r="H519" s="222">
        <v>1</v>
      </c>
      <c r="I519" s="223"/>
      <c r="J519" s="224">
        <f>ROUND(I519*H519,2)</f>
        <v>0</v>
      </c>
      <c r="K519" s="220" t="s">
        <v>1</v>
      </c>
      <c r="L519" s="44"/>
      <c r="M519" s="225" t="s">
        <v>1</v>
      </c>
      <c r="N519" s="226" t="s">
        <v>38</v>
      </c>
      <c r="O519" s="91"/>
      <c r="P519" s="227">
        <f>O519*H519</f>
        <v>0</v>
      </c>
      <c r="Q519" s="227">
        <v>0</v>
      </c>
      <c r="R519" s="227">
        <f>Q519*H519</f>
        <v>0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162</v>
      </c>
      <c r="AT519" s="229" t="s">
        <v>158</v>
      </c>
      <c r="AU519" s="229" t="s">
        <v>83</v>
      </c>
      <c r="AY519" s="17" t="s">
        <v>156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81</v>
      </c>
      <c r="BK519" s="230">
        <f>ROUND(I519*H519,2)</f>
        <v>0</v>
      </c>
      <c r="BL519" s="17" t="s">
        <v>162</v>
      </c>
      <c r="BM519" s="229" t="s">
        <v>558</v>
      </c>
    </row>
    <row r="520" s="2" customFormat="1">
      <c r="A520" s="38"/>
      <c r="B520" s="39"/>
      <c r="C520" s="40"/>
      <c r="D520" s="231" t="s">
        <v>163</v>
      </c>
      <c r="E520" s="40"/>
      <c r="F520" s="232" t="s">
        <v>557</v>
      </c>
      <c r="G520" s="40"/>
      <c r="H520" s="40"/>
      <c r="I520" s="233"/>
      <c r="J520" s="40"/>
      <c r="K520" s="40"/>
      <c r="L520" s="44"/>
      <c r="M520" s="234"/>
      <c r="N520" s="235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163</v>
      </c>
      <c r="AU520" s="17" t="s">
        <v>83</v>
      </c>
    </row>
    <row r="521" s="13" customFormat="1">
      <c r="A521" s="13"/>
      <c r="B521" s="236"/>
      <c r="C521" s="237"/>
      <c r="D521" s="231" t="s">
        <v>164</v>
      </c>
      <c r="E521" s="238" t="s">
        <v>1</v>
      </c>
      <c r="F521" s="239" t="s">
        <v>226</v>
      </c>
      <c r="G521" s="237"/>
      <c r="H521" s="240">
        <v>1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6" t="s">
        <v>164</v>
      </c>
      <c r="AU521" s="246" t="s">
        <v>83</v>
      </c>
      <c r="AV521" s="13" t="s">
        <v>83</v>
      </c>
      <c r="AW521" s="13" t="s">
        <v>31</v>
      </c>
      <c r="AX521" s="13" t="s">
        <v>73</v>
      </c>
      <c r="AY521" s="246" t="s">
        <v>156</v>
      </c>
    </row>
    <row r="522" s="14" customFormat="1">
      <c r="A522" s="14"/>
      <c r="B522" s="247"/>
      <c r="C522" s="248"/>
      <c r="D522" s="231" t="s">
        <v>164</v>
      </c>
      <c r="E522" s="249" t="s">
        <v>1</v>
      </c>
      <c r="F522" s="250" t="s">
        <v>168</v>
      </c>
      <c r="G522" s="248"/>
      <c r="H522" s="251">
        <v>1</v>
      </c>
      <c r="I522" s="252"/>
      <c r="J522" s="248"/>
      <c r="K522" s="248"/>
      <c r="L522" s="253"/>
      <c r="M522" s="254"/>
      <c r="N522" s="255"/>
      <c r="O522" s="255"/>
      <c r="P522" s="255"/>
      <c r="Q522" s="255"/>
      <c r="R522" s="255"/>
      <c r="S522" s="255"/>
      <c r="T522" s="25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7" t="s">
        <v>164</v>
      </c>
      <c r="AU522" s="257" t="s">
        <v>83</v>
      </c>
      <c r="AV522" s="14" t="s">
        <v>162</v>
      </c>
      <c r="AW522" s="14" t="s">
        <v>31</v>
      </c>
      <c r="AX522" s="14" t="s">
        <v>81</v>
      </c>
      <c r="AY522" s="257" t="s">
        <v>156</v>
      </c>
    </row>
    <row r="523" s="2" customFormat="1" ht="24.15" customHeight="1">
      <c r="A523" s="38"/>
      <c r="B523" s="39"/>
      <c r="C523" s="218" t="s">
        <v>559</v>
      </c>
      <c r="D523" s="218" t="s">
        <v>158</v>
      </c>
      <c r="E523" s="219" t="s">
        <v>560</v>
      </c>
      <c r="F523" s="220" t="s">
        <v>561</v>
      </c>
      <c r="G523" s="221" t="s">
        <v>161</v>
      </c>
      <c r="H523" s="222">
        <v>54.567</v>
      </c>
      <c r="I523" s="223"/>
      <c r="J523" s="224">
        <f>ROUND(I523*H523,2)</f>
        <v>0</v>
      </c>
      <c r="K523" s="220" t="s">
        <v>1</v>
      </c>
      <c r="L523" s="44"/>
      <c r="M523" s="225" t="s">
        <v>1</v>
      </c>
      <c r="N523" s="226" t="s">
        <v>38</v>
      </c>
      <c r="O523" s="91"/>
      <c r="P523" s="227">
        <f>O523*H523</f>
        <v>0</v>
      </c>
      <c r="Q523" s="227">
        <v>0</v>
      </c>
      <c r="R523" s="227">
        <f>Q523*H523</f>
        <v>0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162</v>
      </c>
      <c r="AT523" s="229" t="s">
        <v>158</v>
      </c>
      <c r="AU523" s="229" t="s">
        <v>83</v>
      </c>
      <c r="AY523" s="17" t="s">
        <v>156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81</v>
      </c>
      <c r="BK523" s="230">
        <f>ROUND(I523*H523,2)</f>
        <v>0</v>
      </c>
      <c r="BL523" s="17" t="s">
        <v>162</v>
      </c>
      <c r="BM523" s="229" t="s">
        <v>562</v>
      </c>
    </row>
    <row r="524" s="2" customFormat="1">
      <c r="A524" s="38"/>
      <c r="B524" s="39"/>
      <c r="C524" s="40"/>
      <c r="D524" s="231" t="s">
        <v>163</v>
      </c>
      <c r="E524" s="40"/>
      <c r="F524" s="232" t="s">
        <v>561</v>
      </c>
      <c r="G524" s="40"/>
      <c r="H524" s="40"/>
      <c r="I524" s="233"/>
      <c r="J524" s="40"/>
      <c r="K524" s="40"/>
      <c r="L524" s="44"/>
      <c r="M524" s="234"/>
      <c r="N524" s="235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163</v>
      </c>
      <c r="AU524" s="17" t="s">
        <v>83</v>
      </c>
    </row>
    <row r="525" s="13" customFormat="1">
      <c r="A525" s="13"/>
      <c r="B525" s="236"/>
      <c r="C525" s="237"/>
      <c r="D525" s="231" t="s">
        <v>164</v>
      </c>
      <c r="E525" s="238" t="s">
        <v>1</v>
      </c>
      <c r="F525" s="239" t="s">
        <v>563</v>
      </c>
      <c r="G525" s="237"/>
      <c r="H525" s="240">
        <v>54.566999999999993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6" t="s">
        <v>164</v>
      </c>
      <c r="AU525" s="246" t="s">
        <v>83</v>
      </c>
      <c r="AV525" s="13" t="s">
        <v>83</v>
      </c>
      <c r="AW525" s="13" t="s">
        <v>31</v>
      </c>
      <c r="AX525" s="13" t="s">
        <v>73</v>
      </c>
      <c r="AY525" s="246" t="s">
        <v>156</v>
      </c>
    </row>
    <row r="526" s="14" customFormat="1">
      <c r="A526" s="14"/>
      <c r="B526" s="247"/>
      <c r="C526" s="248"/>
      <c r="D526" s="231" t="s">
        <v>164</v>
      </c>
      <c r="E526" s="249" t="s">
        <v>1</v>
      </c>
      <c r="F526" s="250" t="s">
        <v>168</v>
      </c>
      <c r="G526" s="248"/>
      <c r="H526" s="251">
        <v>54.566999999999993</v>
      </c>
      <c r="I526" s="252"/>
      <c r="J526" s="248"/>
      <c r="K526" s="248"/>
      <c r="L526" s="253"/>
      <c r="M526" s="254"/>
      <c r="N526" s="255"/>
      <c r="O526" s="255"/>
      <c r="P526" s="255"/>
      <c r="Q526" s="255"/>
      <c r="R526" s="255"/>
      <c r="S526" s="255"/>
      <c r="T526" s="25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7" t="s">
        <v>164</v>
      </c>
      <c r="AU526" s="257" t="s">
        <v>83</v>
      </c>
      <c r="AV526" s="14" t="s">
        <v>162</v>
      </c>
      <c r="AW526" s="14" t="s">
        <v>31</v>
      </c>
      <c r="AX526" s="14" t="s">
        <v>81</v>
      </c>
      <c r="AY526" s="257" t="s">
        <v>156</v>
      </c>
    </row>
    <row r="527" s="2" customFormat="1" ht="24.15" customHeight="1">
      <c r="A527" s="38"/>
      <c r="B527" s="39"/>
      <c r="C527" s="218" t="s">
        <v>369</v>
      </c>
      <c r="D527" s="218" t="s">
        <v>158</v>
      </c>
      <c r="E527" s="219" t="s">
        <v>564</v>
      </c>
      <c r="F527" s="220" t="s">
        <v>565</v>
      </c>
      <c r="G527" s="221" t="s">
        <v>161</v>
      </c>
      <c r="H527" s="222">
        <v>130.30500000000001</v>
      </c>
      <c r="I527" s="223"/>
      <c r="J527" s="224">
        <f>ROUND(I527*H527,2)</f>
        <v>0</v>
      </c>
      <c r="K527" s="220" t="s">
        <v>1</v>
      </c>
      <c r="L527" s="44"/>
      <c r="M527" s="225" t="s">
        <v>1</v>
      </c>
      <c r="N527" s="226" t="s">
        <v>38</v>
      </c>
      <c r="O527" s="91"/>
      <c r="P527" s="227">
        <f>O527*H527</f>
        <v>0</v>
      </c>
      <c r="Q527" s="227">
        <v>0</v>
      </c>
      <c r="R527" s="227">
        <f>Q527*H527</f>
        <v>0</v>
      </c>
      <c r="S527" s="227">
        <v>0</v>
      </c>
      <c r="T527" s="228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9" t="s">
        <v>162</v>
      </c>
      <c r="AT527" s="229" t="s">
        <v>158</v>
      </c>
      <c r="AU527" s="229" t="s">
        <v>83</v>
      </c>
      <c r="AY527" s="17" t="s">
        <v>156</v>
      </c>
      <c r="BE527" s="230">
        <f>IF(N527="základní",J527,0)</f>
        <v>0</v>
      </c>
      <c r="BF527" s="230">
        <f>IF(N527="snížená",J527,0)</f>
        <v>0</v>
      </c>
      <c r="BG527" s="230">
        <f>IF(N527="zákl. přenesená",J527,0)</f>
        <v>0</v>
      </c>
      <c r="BH527" s="230">
        <f>IF(N527="sníž. přenesená",J527,0)</f>
        <v>0</v>
      </c>
      <c r="BI527" s="230">
        <f>IF(N527="nulová",J527,0)</f>
        <v>0</v>
      </c>
      <c r="BJ527" s="17" t="s">
        <v>81</v>
      </c>
      <c r="BK527" s="230">
        <f>ROUND(I527*H527,2)</f>
        <v>0</v>
      </c>
      <c r="BL527" s="17" t="s">
        <v>162</v>
      </c>
      <c r="BM527" s="229" t="s">
        <v>566</v>
      </c>
    </row>
    <row r="528" s="2" customFormat="1">
      <c r="A528" s="38"/>
      <c r="B528" s="39"/>
      <c r="C528" s="40"/>
      <c r="D528" s="231" t="s">
        <v>163</v>
      </c>
      <c r="E528" s="40"/>
      <c r="F528" s="232" t="s">
        <v>565</v>
      </c>
      <c r="G528" s="40"/>
      <c r="H528" s="40"/>
      <c r="I528" s="233"/>
      <c r="J528" s="40"/>
      <c r="K528" s="40"/>
      <c r="L528" s="44"/>
      <c r="M528" s="234"/>
      <c r="N528" s="235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163</v>
      </c>
      <c r="AU528" s="17" t="s">
        <v>83</v>
      </c>
    </row>
    <row r="529" s="13" customFormat="1">
      <c r="A529" s="13"/>
      <c r="B529" s="236"/>
      <c r="C529" s="237"/>
      <c r="D529" s="231" t="s">
        <v>164</v>
      </c>
      <c r="E529" s="238" t="s">
        <v>1</v>
      </c>
      <c r="F529" s="239" t="s">
        <v>567</v>
      </c>
      <c r="G529" s="237"/>
      <c r="H529" s="240">
        <v>130.30500000000001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6" t="s">
        <v>164</v>
      </c>
      <c r="AU529" s="246" t="s">
        <v>83</v>
      </c>
      <c r="AV529" s="13" t="s">
        <v>83</v>
      </c>
      <c r="AW529" s="13" t="s">
        <v>31</v>
      </c>
      <c r="AX529" s="13" t="s">
        <v>73</v>
      </c>
      <c r="AY529" s="246" t="s">
        <v>156</v>
      </c>
    </row>
    <row r="530" s="14" customFormat="1">
      <c r="A530" s="14"/>
      <c r="B530" s="247"/>
      <c r="C530" s="248"/>
      <c r="D530" s="231" t="s">
        <v>164</v>
      </c>
      <c r="E530" s="249" t="s">
        <v>1</v>
      </c>
      <c r="F530" s="250" t="s">
        <v>168</v>
      </c>
      <c r="G530" s="248"/>
      <c r="H530" s="251">
        <v>130.30500000000001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7" t="s">
        <v>164</v>
      </c>
      <c r="AU530" s="257" t="s">
        <v>83</v>
      </c>
      <c r="AV530" s="14" t="s">
        <v>162</v>
      </c>
      <c r="AW530" s="14" t="s">
        <v>31</v>
      </c>
      <c r="AX530" s="14" t="s">
        <v>81</v>
      </c>
      <c r="AY530" s="257" t="s">
        <v>156</v>
      </c>
    </row>
    <row r="531" s="2" customFormat="1" ht="24.15" customHeight="1">
      <c r="A531" s="38"/>
      <c r="B531" s="39"/>
      <c r="C531" s="218" t="s">
        <v>568</v>
      </c>
      <c r="D531" s="218" t="s">
        <v>158</v>
      </c>
      <c r="E531" s="219" t="s">
        <v>569</v>
      </c>
      <c r="F531" s="220" t="s">
        <v>570</v>
      </c>
      <c r="G531" s="221" t="s">
        <v>161</v>
      </c>
      <c r="H531" s="222">
        <v>4.3200000000000003</v>
      </c>
      <c r="I531" s="223"/>
      <c r="J531" s="224">
        <f>ROUND(I531*H531,2)</f>
        <v>0</v>
      </c>
      <c r="K531" s="220" t="s">
        <v>1</v>
      </c>
      <c r="L531" s="44"/>
      <c r="M531" s="225" t="s">
        <v>1</v>
      </c>
      <c r="N531" s="226" t="s">
        <v>38</v>
      </c>
      <c r="O531" s="91"/>
      <c r="P531" s="227">
        <f>O531*H531</f>
        <v>0</v>
      </c>
      <c r="Q531" s="227">
        <v>0</v>
      </c>
      <c r="R531" s="227">
        <f>Q531*H531</f>
        <v>0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162</v>
      </c>
      <c r="AT531" s="229" t="s">
        <v>158</v>
      </c>
      <c r="AU531" s="229" t="s">
        <v>83</v>
      </c>
      <c r="AY531" s="17" t="s">
        <v>156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81</v>
      </c>
      <c r="BK531" s="230">
        <f>ROUND(I531*H531,2)</f>
        <v>0</v>
      </c>
      <c r="BL531" s="17" t="s">
        <v>162</v>
      </c>
      <c r="BM531" s="229" t="s">
        <v>571</v>
      </c>
    </row>
    <row r="532" s="2" customFormat="1">
      <c r="A532" s="38"/>
      <c r="B532" s="39"/>
      <c r="C532" s="40"/>
      <c r="D532" s="231" t="s">
        <v>163</v>
      </c>
      <c r="E532" s="40"/>
      <c r="F532" s="232" t="s">
        <v>570</v>
      </c>
      <c r="G532" s="40"/>
      <c r="H532" s="40"/>
      <c r="I532" s="233"/>
      <c r="J532" s="40"/>
      <c r="K532" s="40"/>
      <c r="L532" s="44"/>
      <c r="M532" s="234"/>
      <c r="N532" s="235"/>
      <c r="O532" s="91"/>
      <c r="P532" s="91"/>
      <c r="Q532" s="91"/>
      <c r="R532" s="91"/>
      <c r="S532" s="91"/>
      <c r="T532" s="92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163</v>
      </c>
      <c r="AU532" s="17" t="s">
        <v>83</v>
      </c>
    </row>
    <row r="533" s="13" customFormat="1">
      <c r="A533" s="13"/>
      <c r="B533" s="236"/>
      <c r="C533" s="237"/>
      <c r="D533" s="231" t="s">
        <v>164</v>
      </c>
      <c r="E533" s="238" t="s">
        <v>1</v>
      </c>
      <c r="F533" s="239" t="s">
        <v>572</v>
      </c>
      <c r="G533" s="237"/>
      <c r="H533" s="240">
        <v>4.3200000000000003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6" t="s">
        <v>164</v>
      </c>
      <c r="AU533" s="246" t="s">
        <v>83</v>
      </c>
      <c r="AV533" s="13" t="s">
        <v>83</v>
      </c>
      <c r="AW533" s="13" t="s">
        <v>31</v>
      </c>
      <c r="AX533" s="13" t="s">
        <v>73</v>
      </c>
      <c r="AY533" s="246" t="s">
        <v>156</v>
      </c>
    </row>
    <row r="534" s="14" customFormat="1">
      <c r="A534" s="14"/>
      <c r="B534" s="247"/>
      <c r="C534" s="248"/>
      <c r="D534" s="231" t="s">
        <v>164</v>
      </c>
      <c r="E534" s="249" t="s">
        <v>1</v>
      </c>
      <c r="F534" s="250" t="s">
        <v>168</v>
      </c>
      <c r="G534" s="248"/>
      <c r="H534" s="251">
        <v>4.3200000000000003</v>
      </c>
      <c r="I534" s="252"/>
      <c r="J534" s="248"/>
      <c r="K534" s="248"/>
      <c r="L534" s="253"/>
      <c r="M534" s="254"/>
      <c r="N534" s="255"/>
      <c r="O534" s="255"/>
      <c r="P534" s="255"/>
      <c r="Q534" s="255"/>
      <c r="R534" s="255"/>
      <c r="S534" s="255"/>
      <c r="T534" s="25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7" t="s">
        <v>164</v>
      </c>
      <c r="AU534" s="257" t="s">
        <v>83</v>
      </c>
      <c r="AV534" s="14" t="s">
        <v>162</v>
      </c>
      <c r="AW534" s="14" t="s">
        <v>31</v>
      </c>
      <c r="AX534" s="14" t="s">
        <v>81</v>
      </c>
      <c r="AY534" s="257" t="s">
        <v>156</v>
      </c>
    </row>
    <row r="535" s="2" customFormat="1" ht="24.15" customHeight="1">
      <c r="A535" s="38"/>
      <c r="B535" s="39"/>
      <c r="C535" s="218" t="s">
        <v>373</v>
      </c>
      <c r="D535" s="218" t="s">
        <v>158</v>
      </c>
      <c r="E535" s="219" t="s">
        <v>573</v>
      </c>
      <c r="F535" s="220" t="s">
        <v>574</v>
      </c>
      <c r="G535" s="221" t="s">
        <v>161</v>
      </c>
      <c r="H535" s="222">
        <v>61.920000000000002</v>
      </c>
      <c r="I535" s="223"/>
      <c r="J535" s="224">
        <f>ROUND(I535*H535,2)</f>
        <v>0</v>
      </c>
      <c r="K535" s="220" t="s">
        <v>1</v>
      </c>
      <c r="L535" s="44"/>
      <c r="M535" s="225" t="s">
        <v>1</v>
      </c>
      <c r="N535" s="226" t="s">
        <v>38</v>
      </c>
      <c r="O535" s="91"/>
      <c r="P535" s="227">
        <f>O535*H535</f>
        <v>0</v>
      </c>
      <c r="Q535" s="227">
        <v>0</v>
      </c>
      <c r="R535" s="227">
        <f>Q535*H535</f>
        <v>0</v>
      </c>
      <c r="S535" s="227">
        <v>0</v>
      </c>
      <c r="T535" s="228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9" t="s">
        <v>162</v>
      </c>
      <c r="AT535" s="229" t="s">
        <v>158</v>
      </c>
      <c r="AU535" s="229" t="s">
        <v>83</v>
      </c>
      <c r="AY535" s="17" t="s">
        <v>156</v>
      </c>
      <c r="BE535" s="230">
        <f>IF(N535="základní",J535,0)</f>
        <v>0</v>
      </c>
      <c r="BF535" s="230">
        <f>IF(N535="snížená",J535,0)</f>
        <v>0</v>
      </c>
      <c r="BG535" s="230">
        <f>IF(N535="zákl. přenesená",J535,0)</f>
        <v>0</v>
      </c>
      <c r="BH535" s="230">
        <f>IF(N535="sníž. přenesená",J535,0)</f>
        <v>0</v>
      </c>
      <c r="BI535" s="230">
        <f>IF(N535="nulová",J535,0)</f>
        <v>0</v>
      </c>
      <c r="BJ535" s="17" t="s">
        <v>81</v>
      </c>
      <c r="BK535" s="230">
        <f>ROUND(I535*H535,2)</f>
        <v>0</v>
      </c>
      <c r="BL535" s="17" t="s">
        <v>162</v>
      </c>
      <c r="BM535" s="229" t="s">
        <v>575</v>
      </c>
    </row>
    <row r="536" s="2" customFormat="1">
      <c r="A536" s="38"/>
      <c r="B536" s="39"/>
      <c r="C536" s="40"/>
      <c r="D536" s="231" t="s">
        <v>163</v>
      </c>
      <c r="E536" s="40"/>
      <c r="F536" s="232" t="s">
        <v>574</v>
      </c>
      <c r="G536" s="40"/>
      <c r="H536" s="40"/>
      <c r="I536" s="233"/>
      <c r="J536" s="40"/>
      <c r="K536" s="40"/>
      <c r="L536" s="44"/>
      <c r="M536" s="234"/>
      <c r="N536" s="235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163</v>
      </c>
      <c r="AU536" s="17" t="s">
        <v>83</v>
      </c>
    </row>
    <row r="537" s="13" customFormat="1">
      <c r="A537" s="13"/>
      <c r="B537" s="236"/>
      <c r="C537" s="237"/>
      <c r="D537" s="231" t="s">
        <v>164</v>
      </c>
      <c r="E537" s="238" t="s">
        <v>1</v>
      </c>
      <c r="F537" s="239" t="s">
        <v>576</v>
      </c>
      <c r="G537" s="237"/>
      <c r="H537" s="240">
        <v>61.920000000000002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6" t="s">
        <v>164</v>
      </c>
      <c r="AU537" s="246" t="s">
        <v>83</v>
      </c>
      <c r="AV537" s="13" t="s">
        <v>83</v>
      </c>
      <c r="AW537" s="13" t="s">
        <v>31</v>
      </c>
      <c r="AX537" s="13" t="s">
        <v>73</v>
      </c>
      <c r="AY537" s="246" t="s">
        <v>156</v>
      </c>
    </row>
    <row r="538" s="14" customFormat="1">
      <c r="A538" s="14"/>
      <c r="B538" s="247"/>
      <c r="C538" s="248"/>
      <c r="D538" s="231" t="s">
        <v>164</v>
      </c>
      <c r="E538" s="249" t="s">
        <v>1</v>
      </c>
      <c r="F538" s="250" t="s">
        <v>168</v>
      </c>
      <c r="G538" s="248"/>
      <c r="H538" s="251">
        <v>61.920000000000002</v>
      </c>
      <c r="I538" s="252"/>
      <c r="J538" s="248"/>
      <c r="K538" s="248"/>
      <c r="L538" s="253"/>
      <c r="M538" s="254"/>
      <c r="N538" s="255"/>
      <c r="O538" s="255"/>
      <c r="P538" s="255"/>
      <c r="Q538" s="255"/>
      <c r="R538" s="255"/>
      <c r="S538" s="255"/>
      <c r="T538" s="25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7" t="s">
        <v>164</v>
      </c>
      <c r="AU538" s="257" t="s">
        <v>83</v>
      </c>
      <c r="AV538" s="14" t="s">
        <v>162</v>
      </c>
      <c r="AW538" s="14" t="s">
        <v>31</v>
      </c>
      <c r="AX538" s="14" t="s">
        <v>81</v>
      </c>
      <c r="AY538" s="257" t="s">
        <v>156</v>
      </c>
    </row>
    <row r="539" s="2" customFormat="1" ht="24.15" customHeight="1">
      <c r="A539" s="38"/>
      <c r="B539" s="39"/>
      <c r="C539" s="218" t="s">
        <v>577</v>
      </c>
      <c r="D539" s="218" t="s">
        <v>158</v>
      </c>
      <c r="E539" s="219" t="s">
        <v>578</v>
      </c>
      <c r="F539" s="220" t="s">
        <v>579</v>
      </c>
      <c r="G539" s="221" t="s">
        <v>161</v>
      </c>
      <c r="H539" s="222">
        <v>72.251999999999995</v>
      </c>
      <c r="I539" s="223"/>
      <c r="J539" s="224">
        <f>ROUND(I539*H539,2)</f>
        <v>0</v>
      </c>
      <c r="K539" s="220" t="s">
        <v>1</v>
      </c>
      <c r="L539" s="44"/>
      <c r="M539" s="225" t="s">
        <v>1</v>
      </c>
      <c r="N539" s="226" t="s">
        <v>38</v>
      </c>
      <c r="O539" s="91"/>
      <c r="P539" s="227">
        <f>O539*H539</f>
        <v>0</v>
      </c>
      <c r="Q539" s="227">
        <v>0</v>
      </c>
      <c r="R539" s="227">
        <f>Q539*H539</f>
        <v>0</v>
      </c>
      <c r="S539" s="227">
        <v>0</v>
      </c>
      <c r="T539" s="228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9" t="s">
        <v>162</v>
      </c>
      <c r="AT539" s="229" t="s">
        <v>158</v>
      </c>
      <c r="AU539" s="229" t="s">
        <v>83</v>
      </c>
      <c r="AY539" s="17" t="s">
        <v>156</v>
      </c>
      <c r="BE539" s="230">
        <f>IF(N539="základní",J539,0)</f>
        <v>0</v>
      </c>
      <c r="BF539" s="230">
        <f>IF(N539="snížená",J539,0)</f>
        <v>0</v>
      </c>
      <c r="BG539" s="230">
        <f>IF(N539="zákl. přenesená",J539,0)</f>
        <v>0</v>
      </c>
      <c r="BH539" s="230">
        <f>IF(N539="sníž. přenesená",J539,0)</f>
        <v>0</v>
      </c>
      <c r="BI539" s="230">
        <f>IF(N539="nulová",J539,0)</f>
        <v>0</v>
      </c>
      <c r="BJ539" s="17" t="s">
        <v>81</v>
      </c>
      <c r="BK539" s="230">
        <f>ROUND(I539*H539,2)</f>
        <v>0</v>
      </c>
      <c r="BL539" s="17" t="s">
        <v>162</v>
      </c>
      <c r="BM539" s="229" t="s">
        <v>580</v>
      </c>
    </row>
    <row r="540" s="2" customFormat="1">
      <c r="A540" s="38"/>
      <c r="B540" s="39"/>
      <c r="C540" s="40"/>
      <c r="D540" s="231" t="s">
        <v>163</v>
      </c>
      <c r="E540" s="40"/>
      <c r="F540" s="232" t="s">
        <v>579</v>
      </c>
      <c r="G540" s="40"/>
      <c r="H540" s="40"/>
      <c r="I540" s="233"/>
      <c r="J540" s="40"/>
      <c r="K540" s="40"/>
      <c r="L540" s="44"/>
      <c r="M540" s="234"/>
      <c r="N540" s="235"/>
      <c r="O540" s="91"/>
      <c r="P540" s="91"/>
      <c r="Q540" s="91"/>
      <c r="R540" s="91"/>
      <c r="S540" s="91"/>
      <c r="T540" s="92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163</v>
      </c>
      <c r="AU540" s="17" t="s">
        <v>83</v>
      </c>
    </row>
    <row r="541" s="13" customFormat="1">
      <c r="A541" s="13"/>
      <c r="B541" s="236"/>
      <c r="C541" s="237"/>
      <c r="D541" s="231" t="s">
        <v>164</v>
      </c>
      <c r="E541" s="238" t="s">
        <v>1</v>
      </c>
      <c r="F541" s="239" t="s">
        <v>581</v>
      </c>
      <c r="G541" s="237"/>
      <c r="H541" s="240">
        <v>72.25200000000001</v>
      </c>
      <c r="I541" s="241"/>
      <c r="J541" s="237"/>
      <c r="K541" s="237"/>
      <c r="L541" s="242"/>
      <c r="M541" s="243"/>
      <c r="N541" s="244"/>
      <c r="O541" s="244"/>
      <c r="P541" s="244"/>
      <c r="Q541" s="244"/>
      <c r="R541" s="244"/>
      <c r="S541" s="244"/>
      <c r="T541" s="24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6" t="s">
        <v>164</v>
      </c>
      <c r="AU541" s="246" t="s">
        <v>83</v>
      </c>
      <c r="AV541" s="13" t="s">
        <v>83</v>
      </c>
      <c r="AW541" s="13" t="s">
        <v>31</v>
      </c>
      <c r="AX541" s="13" t="s">
        <v>73</v>
      </c>
      <c r="AY541" s="246" t="s">
        <v>156</v>
      </c>
    </row>
    <row r="542" s="14" customFormat="1">
      <c r="A542" s="14"/>
      <c r="B542" s="247"/>
      <c r="C542" s="248"/>
      <c r="D542" s="231" t="s">
        <v>164</v>
      </c>
      <c r="E542" s="249" t="s">
        <v>1</v>
      </c>
      <c r="F542" s="250" t="s">
        <v>168</v>
      </c>
      <c r="G542" s="248"/>
      <c r="H542" s="251">
        <v>72.25200000000001</v>
      </c>
      <c r="I542" s="252"/>
      <c r="J542" s="248"/>
      <c r="K542" s="248"/>
      <c r="L542" s="253"/>
      <c r="M542" s="254"/>
      <c r="N542" s="255"/>
      <c r="O542" s="255"/>
      <c r="P542" s="255"/>
      <c r="Q542" s="255"/>
      <c r="R542" s="255"/>
      <c r="S542" s="255"/>
      <c r="T542" s="25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7" t="s">
        <v>164</v>
      </c>
      <c r="AU542" s="257" t="s">
        <v>83</v>
      </c>
      <c r="AV542" s="14" t="s">
        <v>162</v>
      </c>
      <c r="AW542" s="14" t="s">
        <v>31</v>
      </c>
      <c r="AX542" s="14" t="s">
        <v>81</v>
      </c>
      <c r="AY542" s="257" t="s">
        <v>156</v>
      </c>
    </row>
    <row r="543" s="2" customFormat="1" ht="24.15" customHeight="1">
      <c r="A543" s="38"/>
      <c r="B543" s="39"/>
      <c r="C543" s="218" t="s">
        <v>378</v>
      </c>
      <c r="D543" s="218" t="s">
        <v>158</v>
      </c>
      <c r="E543" s="219" t="s">
        <v>582</v>
      </c>
      <c r="F543" s="220" t="s">
        <v>583</v>
      </c>
      <c r="G543" s="221" t="s">
        <v>161</v>
      </c>
      <c r="H543" s="222">
        <v>24.300000000000001</v>
      </c>
      <c r="I543" s="223"/>
      <c r="J543" s="224">
        <f>ROUND(I543*H543,2)</f>
        <v>0</v>
      </c>
      <c r="K543" s="220" t="s">
        <v>1</v>
      </c>
      <c r="L543" s="44"/>
      <c r="M543" s="225" t="s">
        <v>1</v>
      </c>
      <c r="N543" s="226" t="s">
        <v>38</v>
      </c>
      <c r="O543" s="91"/>
      <c r="P543" s="227">
        <f>O543*H543</f>
        <v>0</v>
      </c>
      <c r="Q543" s="227">
        <v>0</v>
      </c>
      <c r="R543" s="227">
        <f>Q543*H543</f>
        <v>0</v>
      </c>
      <c r="S543" s="227">
        <v>0</v>
      </c>
      <c r="T543" s="228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9" t="s">
        <v>162</v>
      </c>
      <c r="AT543" s="229" t="s">
        <v>158</v>
      </c>
      <c r="AU543" s="229" t="s">
        <v>83</v>
      </c>
      <c r="AY543" s="17" t="s">
        <v>156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81</v>
      </c>
      <c r="BK543" s="230">
        <f>ROUND(I543*H543,2)</f>
        <v>0</v>
      </c>
      <c r="BL543" s="17" t="s">
        <v>162</v>
      </c>
      <c r="BM543" s="229" t="s">
        <v>584</v>
      </c>
    </row>
    <row r="544" s="2" customFormat="1">
      <c r="A544" s="38"/>
      <c r="B544" s="39"/>
      <c r="C544" s="40"/>
      <c r="D544" s="231" t="s">
        <v>163</v>
      </c>
      <c r="E544" s="40"/>
      <c r="F544" s="232" t="s">
        <v>583</v>
      </c>
      <c r="G544" s="40"/>
      <c r="H544" s="40"/>
      <c r="I544" s="233"/>
      <c r="J544" s="40"/>
      <c r="K544" s="40"/>
      <c r="L544" s="44"/>
      <c r="M544" s="234"/>
      <c r="N544" s="235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163</v>
      </c>
      <c r="AU544" s="17" t="s">
        <v>83</v>
      </c>
    </row>
    <row r="545" s="13" customFormat="1">
      <c r="A545" s="13"/>
      <c r="B545" s="236"/>
      <c r="C545" s="237"/>
      <c r="D545" s="231" t="s">
        <v>164</v>
      </c>
      <c r="E545" s="238" t="s">
        <v>1</v>
      </c>
      <c r="F545" s="239" t="s">
        <v>585</v>
      </c>
      <c r="G545" s="237"/>
      <c r="H545" s="240">
        <v>24.300000000000001</v>
      </c>
      <c r="I545" s="241"/>
      <c r="J545" s="237"/>
      <c r="K545" s="237"/>
      <c r="L545" s="242"/>
      <c r="M545" s="243"/>
      <c r="N545" s="244"/>
      <c r="O545" s="244"/>
      <c r="P545" s="244"/>
      <c r="Q545" s="244"/>
      <c r="R545" s="244"/>
      <c r="S545" s="244"/>
      <c r="T545" s="24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6" t="s">
        <v>164</v>
      </c>
      <c r="AU545" s="246" t="s">
        <v>83</v>
      </c>
      <c r="AV545" s="13" t="s">
        <v>83</v>
      </c>
      <c r="AW545" s="13" t="s">
        <v>31</v>
      </c>
      <c r="AX545" s="13" t="s">
        <v>73</v>
      </c>
      <c r="AY545" s="246" t="s">
        <v>156</v>
      </c>
    </row>
    <row r="546" s="14" customFormat="1">
      <c r="A546" s="14"/>
      <c r="B546" s="247"/>
      <c r="C546" s="248"/>
      <c r="D546" s="231" t="s">
        <v>164</v>
      </c>
      <c r="E546" s="249" t="s">
        <v>1</v>
      </c>
      <c r="F546" s="250" t="s">
        <v>168</v>
      </c>
      <c r="G546" s="248"/>
      <c r="H546" s="251">
        <v>24.300000000000001</v>
      </c>
      <c r="I546" s="252"/>
      <c r="J546" s="248"/>
      <c r="K546" s="248"/>
      <c r="L546" s="253"/>
      <c r="M546" s="254"/>
      <c r="N546" s="255"/>
      <c r="O546" s="255"/>
      <c r="P546" s="255"/>
      <c r="Q546" s="255"/>
      <c r="R546" s="255"/>
      <c r="S546" s="255"/>
      <c r="T546" s="25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7" t="s">
        <v>164</v>
      </c>
      <c r="AU546" s="257" t="s">
        <v>83</v>
      </c>
      <c r="AV546" s="14" t="s">
        <v>162</v>
      </c>
      <c r="AW546" s="14" t="s">
        <v>31</v>
      </c>
      <c r="AX546" s="14" t="s">
        <v>81</v>
      </c>
      <c r="AY546" s="257" t="s">
        <v>156</v>
      </c>
    </row>
    <row r="547" s="2" customFormat="1" ht="24.15" customHeight="1">
      <c r="A547" s="38"/>
      <c r="B547" s="39"/>
      <c r="C547" s="218" t="s">
        <v>586</v>
      </c>
      <c r="D547" s="218" t="s">
        <v>158</v>
      </c>
      <c r="E547" s="219" t="s">
        <v>587</v>
      </c>
      <c r="F547" s="220" t="s">
        <v>588</v>
      </c>
      <c r="G547" s="221" t="s">
        <v>161</v>
      </c>
      <c r="H547" s="222">
        <v>100.34999999999999</v>
      </c>
      <c r="I547" s="223"/>
      <c r="J547" s="224">
        <f>ROUND(I547*H547,2)</f>
        <v>0</v>
      </c>
      <c r="K547" s="220" t="s">
        <v>1</v>
      </c>
      <c r="L547" s="44"/>
      <c r="M547" s="225" t="s">
        <v>1</v>
      </c>
      <c r="N547" s="226" t="s">
        <v>38</v>
      </c>
      <c r="O547" s="91"/>
      <c r="P547" s="227">
        <f>O547*H547</f>
        <v>0</v>
      </c>
      <c r="Q547" s="227">
        <v>0</v>
      </c>
      <c r="R547" s="227">
        <f>Q547*H547</f>
        <v>0</v>
      </c>
      <c r="S547" s="227">
        <v>0</v>
      </c>
      <c r="T547" s="228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9" t="s">
        <v>162</v>
      </c>
      <c r="AT547" s="229" t="s">
        <v>158</v>
      </c>
      <c r="AU547" s="229" t="s">
        <v>83</v>
      </c>
      <c r="AY547" s="17" t="s">
        <v>156</v>
      </c>
      <c r="BE547" s="230">
        <f>IF(N547="základní",J547,0)</f>
        <v>0</v>
      </c>
      <c r="BF547" s="230">
        <f>IF(N547="snížená",J547,0)</f>
        <v>0</v>
      </c>
      <c r="BG547" s="230">
        <f>IF(N547="zákl. přenesená",J547,0)</f>
        <v>0</v>
      </c>
      <c r="BH547" s="230">
        <f>IF(N547="sníž. přenesená",J547,0)</f>
        <v>0</v>
      </c>
      <c r="BI547" s="230">
        <f>IF(N547="nulová",J547,0)</f>
        <v>0</v>
      </c>
      <c r="BJ547" s="17" t="s">
        <v>81</v>
      </c>
      <c r="BK547" s="230">
        <f>ROUND(I547*H547,2)</f>
        <v>0</v>
      </c>
      <c r="BL547" s="17" t="s">
        <v>162</v>
      </c>
      <c r="BM547" s="229" t="s">
        <v>589</v>
      </c>
    </row>
    <row r="548" s="2" customFormat="1">
      <c r="A548" s="38"/>
      <c r="B548" s="39"/>
      <c r="C548" s="40"/>
      <c r="D548" s="231" t="s">
        <v>163</v>
      </c>
      <c r="E548" s="40"/>
      <c r="F548" s="232" t="s">
        <v>588</v>
      </c>
      <c r="G548" s="40"/>
      <c r="H548" s="40"/>
      <c r="I548" s="233"/>
      <c r="J548" s="40"/>
      <c r="K548" s="40"/>
      <c r="L548" s="44"/>
      <c r="M548" s="234"/>
      <c r="N548" s="235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163</v>
      </c>
      <c r="AU548" s="17" t="s">
        <v>83</v>
      </c>
    </row>
    <row r="549" s="13" customFormat="1">
      <c r="A549" s="13"/>
      <c r="B549" s="236"/>
      <c r="C549" s="237"/>
      <c r="D549" s="231" t="s">
        <v>164</v>
      </c>
      <c r="E549" s="238" t="s">
        <v>1</v>
      </c>
      <c r="F549" s="239" t="s">
        <v>590</v>
      </c>
      <c r="G549" s="237"/>
      <c r="H549" s="240">
        <v>100.35000000000001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6" t="s">
        <v>164</v>
      </c>
      <c r="AU549" s="246" t="s">
        <v>83</v>
      </c>
      <c r="AV549" s="13" t="s">
        <v>83</v>
      </c>
      <c r="AW549" s="13" t="s">
        <v>31</v>
      </c>
      <c r="AX549" s="13" t="s">
        <v>73</v>
      </c>
      <c r="AY549" s="246" t="s">
        <v>156</v>
      </c>
    </row>
    <row r="550" s="14" customFormat="1">
      <c r="A550" s="14"/>
      <c r="B550" s="247"/>
      <c r="C550" s="248"/>
      <c r="D550" s="231" t="s">
        <v>164</v>
      </c>
      <c r="E550" s="249" t="s">
        <v>1</v>
      </c>
      <c r="F550" s="250" t="s">
        <v>168</v>
      </c>
      <c r="G550" s="248"/>
      <c r="H550" s="251">
        <v>100.35000000000001</v>
      </c>
      <c r="I550" s="252"/>
      <c r="J550" s="248"/>
      <c r="K550" s="248"/>
      <c r="L550" s="253"/>
      <c r="M550" s="254"/>
      <c r="N550" s="255"/>
      <c r="O550" s="255"/>
      <c r="P550" s="255"/>
      <c r="Q550" s="255"/>
      <c r="R550" s="255"/>
      <c r="S550" s="255"/>
      <c r="T550" s="25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7" t="s">
        <v>164</v>
      </c>
      <c r="AU550" s="257" t="s">
        <v>83</v>
      </c>
      <c r="AV550" s="14" t="s">
        <v>162</v>
      </c>
      <c r="AW550" s="14" t="s">
        <v>31</v>
      </c>
      <c r="AX550" s="14" t="s">
        <v>81</v>
      </c>
      <c r="AY550" s="257" t="s">
        <v>156</v>
      </c>
    </row>
    <row r="551" s="2" customFormat="1" ht="21.75" customHeight="1">
      <c r="A551" s="38"/>
      <c r="B551" s="39"/>
      <c r="C551" s="218" t="s">
        <v>381</v>
      </c>
      <c r="D551" s="218" t="s">
        <v>158</v>
      </c>
      <c r="E551" s="219" t="s">
        <v>591</v>
      </c>
      <c r="F551" s="220" t="s">
        <v>592</v>
      </c>
      <c r="G551" s="221" t="s">
        <v>161</v>
      </c>
      <c r="H551" s="222">
        <v>7.7999999999999998</v>
      </c>
      <c r="I551" s="223"/>
      <c r="J551" s="224">
        <f>ROUND(I551*H551,2)</f>
        <v>0</v>
      </c>
      <c r="K551" s="220" t="s">
        <v>1</v>
      </c>
      <c r="L551" s="44"/>
      <c r="M551" s="225" t="s">
        <v>1</v>
      </c>
      <c r="N551" s="226" t="s">
        <v>38</v>
      </c>
      <c r="O551" s="91"/>
      <c r="P551" s="227">
        <f>O551*H551</f>
        <v>0</v>
      </c>
      <c r="Q551" s="227">
        <v>0</v>
      </c>
      <c r="R551" s="227">
        <f>Q551*H551</f>
        <v>0</v>
      </c>
      <c r="S551" s="227">
        <v>0</v>
      </c>
      <c r="T551" s="228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9" t="s">
        <v>162</v>
      </c>
      <c r="AT551" s="229" t="s">
        <v>158</v>
      </c>
      <c r="AU551" s="229" t="s">
        <v>83</v>
      </c>
      <c r="AY551" s="17" t="s">
        <v>156</v>
      </c>
      <c r="BE551" s="230">
        <f>IF(N551="základní",J551,0)</f>
        <v>0</v>
      </c>
      <c r="BF551" s="230">
        <f>IF(N551="snížená",J551,0)</f>
        <v>0</v>
      </c>
      <c r="BG551" s="230">
        <f>IF(N551="zákl. přenesená",J551,0)</f>
        <v>0</v>
      </c>
      <c r="BH551" s="230">
        <f>IF(N551="sníž. přenesená",J551,0)</f>
        <v>0</v>
      </c>
      <c r="BI551" s="230">
        <f>IF(N551="nulová",J551,0)</f>
        <v>0</v>
      </c>
      <c r="BJ551" s="17" t="s">
        <v>81</v>
      </c>
      <c r="BK551" s="230">
        <f>ROUND(I551*H551,2)</f>
        <v>0</v>
      </c>
      <c r="BL551" s="17" t="s">
        <v>162</v>
      </c>
      <c r="BM551" s="229" t="s">
        <v>593</v>
      </c>
    </row>
    <row r="552" s="2" customFormat="1">
      <c r="A552" s="38"/>
      <c r="B552" s="39"/>
      <c r="C552" s="40"/>
      <c r="D552" s="231" t="s">
        <v>163</v>
      </c>
      <c r="E552" s="40"/>
      <c r="F552" s="232" t="s">
        <v>592</v>
      </c>
      <c r="G552" s="40"/>
      <c r="H552" s="40"/>
      <c r="I552" s="233"/>
      <c r="J552" s="40"/>
      <c r="K552" s="40"/>
      <c r="L552" s="44"/>
      <c r="M552" s="234"/>
      <c r="N552" s="235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163</v>
      </c>
      <c r="AU552" s="17" t="s">
        <v>83</v>
      </c>
    </row>
    <row r="553" s="13" customFormat="1">
      <c r="A553" s="13"/>
      <c r="B553" s="236"/>
      <c r="C553" s="237"/>
      <c r="D553" s="231" t="s">
        <v>164</v>
      </c>
      <c r="E553" s="238" t="s">
        <v>1</v>
      </c>
      <c r="F553" s="239" t="s">
        <v>594</v>
      </c>
      <c r="G553" s="237"/>
      <c r="H553" s="240">
        <v>7.7999999999999998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6" t="s">
        <v>164</v>
      </c>
      <c r="AU553" s="246" t="s">
        <v>83</v>
      </c>
      <c r="AV553" s="13" t="s">
        <v>83</v>
      </c>
      <c r="AW553" s="13" t="s">
        <v>31</v>
      </c>
      <c r="AX553" s="13" t="s">
        <v>73</v>
      </c>
      <c r="AY553" s="246" t="s">
        <v>156</v>
      </c>
    </row>
    <row r="554" s="14" customFormat="1">
      <c r="A554" s="14"/>
      <c r="B554" s="247"/>
      <c r="C554" s="248"/>
      <c r="D554" s="231" t="s">
        <v>164</v>
      </c>
      <c r="E554" s="249" t="s">
        <v>1</v>
      </c>
      <c r="F554" s="250" t="s">
        <v>168</v>
      </c>
      <c r="G554" s="248"/>
      <c r="H554" s="251">
        <v>7.7999999999999998</v>
      </c>
      <c r="I554" s="252"/>
      <c r="J554" s="248"/>
      <c r="K554" s="248"/>
      <c r="L554" s="253"/>
      <c r="M554" s="254"/>
      <c r="N554" s="255"/>
      <c r="O554" s="255"/>
      <c r="P554" s="255"/>
      <c r="Q554" s="255"/>
      <c r="R554" s="255"/>
      <c r="S554" s="255"/>
      <c r="T554" s="25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7" t="s">
        <v>164</v>
      </c>
      <c r="AU554" s="257" t="s">
        <v>83</v>
      </c>
      <c r="AV554" s="14" t="s">
        <v>162</v>
      </c>
      <c r="AW554" s="14" t="s">
        <v>31</v>
      </c>
      <c r="AX554" s="14" t="s">
        <v>81</v>
      </c>
      <c r="AY554" s="257" t="s">
        <v>156</v>
      </c>
    </row>
    <row r="555" s="2" customFormat="1" ht="16.5" customHeight="1">
      <c r="A555" s="38"/>
      <c r="B555" s="39"/>
      <c r="C555" s="218" t="s">
        <v>595</v>
      </c>
      <c r="D555" s="218" t="s">
        <v>158</v>
      </c>
      <c r="E555" s="219" t="s">
        <v>596</v>
      </c>
      <c r="F555" s="220" t="s">
        <v>597</v>
      </c>
      <c r="G555" s="221" t="s">
        <v>161</v>
      </c>
      <c r="H555" s="222">
        <v>34.32</v>
      </c>
      <c r="I555" s="223"/>
      <c r="J555" s="224">
        <f>ROUND(I555*H555,2)</f>
        <v>0</v>
      </c>
      <c r="K555" s="220" t="s">
        <v>1</v>
      </c>
      <c r="L555" s="44"/>
      <c r="M555" s="225" t="s">
        <v>1</v>
      </c>
      <c r="N555" s="226" t="s">
        <v>38</v>
      </c>
      <c r="O555" s="91"/>
      <c r="P555" s="227">
        <f>O555*H555</f>
        <v>0</v>
      </c>
      <c r="Q555" s="227">
        <v>0</v>
      </c>
      <c r="R555" s="227">
        <f>Q555*H555</f>
        <v>0</v>
      </c>
      <c r="S555" s="227">
        <v>0</v>
      </c>
      <c r="T555" s="228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9" t="s">
        <v>162</v>
      </c>
      <c r="AT555" s="229" t="s">
        <v>158</v>
      </c>
      <c r="AU555" s="229" t="s">
        <v>83</v>
      </c>
      <c r="AY555" s="17" t="s">
        <v>156</v>
      </c>
      <c r="BE555" s="230">
        <f>IF(N555="základní",J555,0)</f>
        <v>0</v>
      </c>
      <c r="BF555" s="230">
        <f>IF(N555="snížená",J555,0)</f>
        <v>0</v>
      </c>
      <c r="BG555" s="230">
        <f>IF(N555="zákl. přenesená",J555,0)</f>
        <v>0</v>
      </c>
      <c r="BH555" s="230">
        <f>IF(N555="sníž. přenesená",J555,0)</f>
        <v>0</v>
      </c>
      <c r="BI555" s="230">
        <f>IF(N555="nulová",J555,0)</f>
        <v>0</v>
      </c>
      <c r="BJ555" s="17" t="s">
        <v>81</v>
      </c>
      <c r="BK555" s="230">
        <f>ROUND(I555*H555,2)</f>
        <v>0</v>
      </c>
      <c r="BL555" s="17" t="s">
        <v>162</v>
      </c>
      <c r="BM555" s="229" t="s">
        <v>598</v>
      </c>
    </row>
    <row r="556" s="2" customFormat="1">
      <c r="A556" s="38"/>
      <c r="B556" s="39"/>
      <c r="C556" s="40"/>
      <c r="D556" s="231" t="s">
        <v>163</v>
      </c>
      <c r="E556" s="40"/>
      <c r="F556" s="232" t="s">
        <v>597</v>
      </c>
      <c r="G556" s="40"/>
      <c r="H556" s="40"/>
      <c r="I556" s="233"/>
      <c r="J556" s="40"/>
      <c r="K556" s="40"/>
      <c r="L556" s="44"/>
      <c r="M556" s="234"/>
      <c r="N556" s="235"/>
      <c r="O556" s="91"/>
      <c r="P556" s="91"/>
      <c r="Q556" s="91"/>
      <c r="R556" s="91"/>
      <c r="S556" s="91"/>
      <c r="T556" s="92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163</v>
      </c>
      <c r="AU556" s="17" t="s">
        <v>83</v>
      </c>
    </row>
    <row r="557" s="13" customFormat="1">
      <c r="A557" s="13"/>
      <c r="B557" s="236"/>
      <c r="C557" s="237"/>
      <c r="D557" s="231" t="s">
        <v>164</v>
      </c>
      <c r="E557" s="238" t="s">
        <v>1</v>
      </c>
      <c r="F557" s="239" t="s">
        <v>599</v>
      </c>
      <c r="G557" s="237"/>
      <c r="H557" s="240">
        <v>34.32</v>
      </c>
      <c r="I557" s="241"/>
      <c r="J557" s="237"/>
      <c r="K557" s="237"/>
      <c r="L557" s="242"/>
      <c r="M557" s="243"/>
      <c r="N557" s="244"/>
      <c r="O557" s="244"/>
      <c r="P557" s="244"/>
      <c r="Q557" s="244"/>
      <c r="R557" s="244"/>
      <c r="S557" s="244"/>
      <c r="T557" s="24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6" t="s">
        <v>164</v>
      </c>
      <c r="AU557" s="246" t="s">
        <v>83</v>
      </c>
      <c r="AV557" s="13" t="s">
        <v>83</v>
      </c>
      <c r="AW557" s="13" t="s">
        <v>31</v>
      </c>
      <c r="AX557" s="13" t="s">
        <v>73</v>
      </c>
      <c r="AY557" s="246" t="s">
        <v>156</v>
      </c>
    </row>
    <row r="558" s="14" customFormat="1">
      <c r="A558" s="14"/>
      <c r="B558" s="247"/>
      <c r="C558" s="248"/>
      <c r="D558" s="231" t="s">
        <v>164</v>
      </c>
      <c r="E558" s="249" t="s">
        <v>1</v>
      </c>
      <c r="F558" s="250" t="s">
        <v>168</v>
      </c>
      <c r="G558" s="248"/>
      <c r="H558" s="251">
        <v>34.32</v>
      </c>
      <c r="I558" s="252"/>
      <c r="J558" s="248"/>
      <c r="K558" s="248"/>
      <c r="L558" s="253"/>
      <c r="M558" s="254"/>
      <c r="N558" s="255"/>
      <c r="O558" s="255"/>
      <c r="P558" s="255"/>
      <c r="Q558" s="255"/>
      <c r="R558" s="255"/>
      <c r="S558" s="255"/>
      <c r="T558" s="25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7" t="s">
        <v>164</v>
      </c>
      <c r="AU558" s="257" t="s">
        <v>83</v>
      </c>
      <c r="AV558" s="14" t="s">
        <v>162</v>
      </c>
      <c r="AW558" s="14" t="s">
        <v>31</v>
      </c>
      <c r="AX558" s="14" t="s">
        <v>81</v>
      </c>
      <c r="AY558" s="257" t="s">
        <v>156</v>
      </c>
    </row>
    <row r="559" s="2" customFormat="1" ht="24.15" customHeight="1">
      <c r="A559" s="38"/>
      <c r="B559" s="39"/>
      <c r="C559" s="218" t="s">
        <v>394</v>
      </c>
      <c r="D559" s="218" t="s">
        <v>158</v>
      </c>
      <c r="E559" s="219" t="s">
        <v>600</v>
      </c>
      <c r="F559" s="220" t="s">
        <v>601</v>
      </c>
      <c r="G559" s="221" t="s">
        <v>215</v>
      </c>
      <c r="H559" s="222">
        <v>1</v>
      </c>
      <c r="I559" s="223"/>
      <c r="J559" s="224">
        <f>ROUND(I559*H559,2)</f>
        <v>0</v>
      </c>
      <c r="K559" s="220" t="s">
        <v>1</v>
      </c>
      <c r="L559" s="44"/>
      <c r="M559" s="225" t="s">
        <v>1</v>
      </c>
      <c r="N559" s="226" t="s">
        <v>38</v>
      </c>
      <c r="O559" s="91"/>
      <c r="P559" s="227">
        <f>O559*H559</f>
        <v>0</v>
      </c>
      <c r="Q559" s="227">
        <v>0</v>
      </c>
      <c r="R559" s="227">
        <f>Q559*H559</f>
        <v>0</v>
      </c>
      <c r="S559" s="227">
        <v>0</v>
      </c>
      <c r="T559" s="228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9" t="s">
        <v>162</v>
      </c>
      <c r="AT559" s="229" t="s">
        <v>158</v>
      </c>
      <c r="AU559" s="229" t="s">
        <v>83</v>
      </c>
      <c r="AY559" s="17" t="s">
        <v>156</v>
      </c>
      <c r="BE559" s="230">
        <f>IF(N559="základní",J559,0)</f>
        <v>0</v>
      </c>
      <c r="BF559" s="230">
        <f>IF(N559="snížená",J559,0)</f>
        <v>0</v>
      </c>
      <c r="BG559" s="230">
        <f>IF(N559="zákl. přenesená",J559,0)</f>
        <v>0</v>
      </c>
      <c r="BH559" s="230">
        <f>IF(N559="sníž. přenesená",J559,0)</f>
        <v>0</v>
      </c>
      <c r="BI559" s="230">
        <f>IF(N559="nulová",J559,0)</f>
        <v>0</v>
      </c>
      <c r="BJ559" s="17" t="s">
        <v>81</v>
      </c>
      <c r="BK559" s="230">
        <f>ROUND(I559*H559,2)</f>
        <v>0</v>
      </c>
      <c r="BL559" s="17" t="s">
        <v>162</v>
      </c>
      <c r="BM559" s="229" t="s">
        <v>602</v>
      </c>
    </row>
    <row r="560" s="2" customFormat="1">
      <c r="A560" s="38"/>
      <c r="B560" s="39"/>
      <c r="C560" s="40"/>
      <c r="D560" s="231" t="s">
        <v>163</v>
      </c>
      <c r="E560" s="40"/>
      <c r="F560" s="232" t="s">
        <v>601</v>
      </c>
      <c r="G560" s="40"/>
      <c r="H560" s="40"/>
      <c r="I560" s="233"/>
      <c r="J560" s="40"/>
      <c r="K560" s="40"/>
      <c r="L560" s="44"/>
      <c r="M560" s="234"/>
      <c r="N560" s="235"/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163</v>
      </c>
      <c r="AU560" s="17" t="s">
        <v>83</v>
      </c>
    </row>
    <row r="561" s="13" customFormat="1">
      <c r="A561" s="13"/>
      <c r="B561" s="236"/>
      <c r="C561" s="237"/>
      <c r="D561" s="231" t="s">
        <v>164</v>
      </c>
      <c r="E561" s="238" t="s">
        <v>1</v>
      </c>
      <c r="F561" s="239" t="s">
        <v>603</v>
      </c>
      <c r="G561" s="237"/>
      <c r="H561" s="240">
        <v>1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6" t="s">
        <v>164</v>
      </c>
      <c r="AU561" s="246" t="s">
        <v>83</v>
      </c>
      <c r="AV561" s="13" t="s">
        <v>83</v>
      </c>
      <c r="AW561" s="13" t="s">
        <v>31</v>
      </c>
      <c r="AX561" s="13" t="s">
        <v>73</v>
      </c>
      <c r="AY561" s="246" t="s">
        <v>156</v>
      </c>
    </row>
    <row r="562" s="14" customFormat="1">
      <c r="A562" s="14"/>
      <c r="B562" s="247"/>
      <c r="C562" s="248"/>
      <c r="D562" s="231" t="s">
        <v>164</v>
      </c>
      <c r="E562" s="249" t="s">
        <v>1</v>
      </c>
      <c r="F562" s="250" t="s">
        <v>168</v>
      </c>
      <c r="G562" s="248"/>
      <c r="H562" s="251">
        <v>1</v>
      </c>
      <c r="I562" s="252"/>
      <c r="J562" s="248"/>
      <c r="K562" s="248"/>
      <c r="L562" s="253"/>
      <c r="M562" s="254"/>
      <c r="N562" s="255"/>
      <c r="O562" s="255"/>
      <c r="P562" s="255"/>
      <c r="Q562" s="255"/>
      <c r="R562" s="255"/>
      <c r="S562" s="255"/>
      <c r="T562" s="25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7" t="s">
        <v>164</v>
      </c>
      <c r="AU562" s="257" t="s">
        <v>83</v>
      </c>
      <c r="AV562" s="14" t="s">
        <v>162</v>
      </c>
      <c r="AW562" s="14" t="s">
        <v>31</v>
      </c>
      <c r="AX562" s="14" t="s">
        <v>81</v>
      </c>
      <c r="AY562" s="257" t="s">
        <v>156</v>
      </c>
    </row>
    <row r="563" s="2" customFormat="1" ht="24.15" customHeight="1">
      <c r="A563" s="38"/>
      <c r="B563" s="39"/>
      <c r="C563" s="218" t="s">
        <v>604</v>
      </c>
      <c r="D563" s="218" t="s">
        <v>158</v>
      </c>
      <c r="E563" s="219" t="s">
        <v>605</v>
      </c>
      <c r="F563" s="220" t="s">
        <v>606</v>
      </c>
      <c r="G563" s="221" t="s">
        <v>215</v>
      </c>
      <c r="H563" s="222">
        <v>6</v>
      </c>
      <c r="I563" s="223"/>
      <c r="J563" s="224">
        <f>ROUND(I563*H563,2)</f>
        <v>0</v>
      </c>
      <c r="K563" s="220" t="s">
        <v>1</v>
      </c>
      <c r="L563" s="44"/>
      <c r="M563" s="225" t="s">
        <v>1</v>
      </c>
      <c r="N563" s="226" t="s">
        <v>38</v>
      </c>
      <c r="O563" s="91"/>
      <c r="P563" s="227">
        <f>O563*H563</f>
        <v>0</v>
      </c>
      <c r="Q563" s="227">
        <v>0</v>
      </c>
      <c r="R563" s="227">
        <f>Q563*H563</f>
        <v>0</v>
      </c>
      <c r="S563" s="227">
        <v>0</v>
      </c>
      <c r="T563" s="228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9" t="s">
        <v>162</v>
      </c>
      <c r="AT563" s="229" t="s">
        <v>158</v>
      </c>
      <c r="AU563" s="229" t="s">
        <v>83</v>
      </c>
      <c r="AY563" s="17" t="s">
        <v>156</v>
      </c>
      <c r="BE563" s="230">
        <f>IF(N563="základní",J563,0)</f>
        <v>0</v>
      </c>
      <c r="BF563" s="230">
        <f>IF(N563="snížená",J563,0)</f>
        <v>0</v>
      </c>
      <c r="BG563" s="230">
        <f>IF(N563="zákl. přenesená",J563,0)</f>
        <v>0</v>
      </c>
      <c r="BH563" s="230">
        <f>IF(N563="sníž. přenesená",J563,0)</f>
        <v>0</v>
      </c>
      <c r="BI563" s="230">
        <f>IF(N563="nulová",J563,0)</f>
        <v>0</v>
      </c>
      <c r="BJ563" s="17" t="s">
        <v>81</v>
      </c>
      <c r="BK563" s="230">
        <f>ROUND(I563*H563,2)</f>
        <v>0</v>
      </c>
      <c r="BL563" s="17" t="s">
        <v>162</v>
      </c>
      <c r="BM563" s="229" t="s">
        <v>607</v>
      </c>
    </row>
    <row r="564" s="2" customFormat="1">
      <c r="A564" s="38"/>
      <c r="B564" s="39"/>
      <c r="C564" s="40"/>
      <c r="D564" s="231" t="s">
        <v>163</v>
      </c>
      <c r="E564" s="40"/>
      <c r="F564" s="232" t="s">
        <v>606</v>
      </c>
      <c r="G564" s="40"/>
      <c r="H564" s="40"/>
      <c r="I564" s="233"/>
      <c r="J564" s="40"/>
      <c r="K564" s="40"/>
      <c r="L564" s="44"/>
      <c r="M564" s="234"/>
      <c r="N564" s="235"/>
      <c r="O564" s="91"/>
      <c r="P564" s="91"/>
      <c r="Q564" s="91"/>
      <c r="R564" s="91"/>
      <c r="S564" s="91"/>
      <c r="T564" s="92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163</v>
      </c>
      <c r="AU564" s="17" t="s">
        <v>83</v>
      </c>
    </row>
    <row r="565" s="13" customFormat="1">
      <c r="A565" s="13"/>
      <c r="B565" s="236"/>
      <c r="C565" s="237"/>
      <c r="D565" s="231" t="s">
        <v>164</v>
      </c>
      <c r="E565" s="238" t="s">
        <v>1</v>
      </c>
      <c r="F565" s="239" t="s">
        <v>608</v>
      </c>
      <c r="G565" s="237"/>
      <c r="H565" s="240">
        <v>6</v>
      </c>
      <c r="I565" s="241"/>
      <c r="J565" s="237"/>
      <c r="K565" s="237"/>
      <c r="L565" s="242"/>
      <c r="M565" s="243"/>
      <c r="N565" s="244"/>
      <c r="O565" s="244"/>
      <c r="P565" s="244"/>
      <c r="Q565" s="244"/>
      <c r="R565" s="244"/>
      <c r="S565" s="244"/>
      <c r="T565" s="24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6" t="s">
        <v>164</v>
      </c>
      <c r="AU565" s="246" t="s">
        <v>83</v>
      </c>
      <c r="AV565" s="13" t="s">
        <v>83</v>
      </c>
      <c r="AW565" s="13" t="s">
        <v>31</v>
      </c>
      <c r="AX565" s="13" t="s">
        <v>73</v>
      </c>
      <c r="AY565" s="246" t="s">
        <v>156</v>
      </c>
    </row>
    <row r="566" s="14" customFormat="1">
      <c r="A566" s="14"/>
      <c r="B566" s="247"/>
      <c r="C566" s="248"/>
      <c r="D566" s="231" t="s">
        <v>164</v>
      </c>
      <c r="E566" s="249" t="s">
        <v>1</v>
      </c>
      <c r="F566" s="250" t="s">
        <v>168</v>
      </c>
      <c r="G566" s="248"/>
      <c r="H566" s="251">
        <v>6</v>
      </c>
      <c r="I566" s="252"/>
      <c r="J566" s="248"/>
      <c r="K566" s="248"/>
      <c r="L566" s="253"/>
      <c r="M566" s="254"/>
      <c r="N566" s="255"/>
      <c r="O566" s="255"/>
      <c r="P566" s="255"/>
      <c r="Q566" s="255"/>
      <c r="R566" s="255"/>
      <c r="S566" s="255"/>
      <c r="T566" s="25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7" t="s">
        <v>164</v>
      </c>
      <c r="AU566" s="257" t="s">
        <v>83</v>
      </c>
      <c r="AV566" s="14" t="s">
        <v>162</v>
      </c>
      <c r="AW566" s="14" t="s">
        <v>31</v>
      </c>
      <c r="AX566" s="14" t="s">
        <v>81</v>
      </c>
      <c r="AY566" s="257" t="s">
        <v>156</v>
      </c>
    </row>
    <row r="567" s="2" customFormat="1" ht="24.15" customHeight="1">
      <c r="A567" s="38"/>
      <c r="B567" s="39"/>
      <c r="C567" s="218" t="s">
        <v>397</v>
      </c>
      <c r="D567" s="218" t="s">
        <v>158</v>
      </c>
      <c r="E567" s="219" t="s">
        <v>609</v>
      </c>
      <c r="F567" s="220" t="s">
        <v>610</v>
      </c>
      <c r="G567" s="221" t="s">
        <v>208</v>
      </c>
      <c r="H567" s="222">
        <v>0.76000000000000001</v>
      </c>
      <c r="I567" s="223"/>
      <c r="J567" s="224">
        <f>ROUND(I567*H567,2)</f>
        <v>0</v>
      </c>
      <c r="K567" s="220" t="s">
        <v>1</v>
      </c>
      <c r="L567" s="44"/>
      <c r="M567" s="225" t="s">
        <v>1</v>
      </c>
      <c r="N567" s="226" t="s">
        <v>38</v>
      </c>
      <c r="O567" s="91"/>
      <c r="P567" s="227">
        <f>O567*H567</f>
        <v>0</v>
      </c>
      <c r="Q567" s="227">
        <v>0</v>
      </c>
      <c r="R567" s="227">
        <f>Q567*H567</f>
        <v>0</v>
      </c>
      <c r="S567" s="227">
        <v>0</v>
      </c>
      <c r="T567" s="228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9" t="s">
        <v>162</v>
      </c>
      <c r="AT567" s="229" t="s">
        <v>158</v>
      </c>
      <c r="AU567" s="229" t="s">
        <v>83</v>
      </c>
      <c r="AY567" s="17" t="s">
        <v>156</v>
      </c>
      <c r="BE567" s="230">
        <f>IF(N567="základní",J567,0)</f>
        <v>0</v>
      </c>
      <c r="BF567" s="230">
        <f>IF(N567="snížená",J567,0)</f>
        <v>0</v>
      </c>
      <c r="BG567" s="230">
        <f>IF(N567="zákl. přenesená",J567,0)</f>
        <v>0</v>
      </c>
      <c r="BH567" s="230">
        <f>IF(N567="sníž. přenesená",J567,0)</f>
        <v>0</v>
      </c>
      <c r="BI567" s="230">
        <f>IF(N567="nulová",J567,0)</f>
        <v>0</v>
      </c>
      <c r="BJ567" s="17" t="s">
        <v>81</v>
      </c>
      <c r="BK567" s="230">
        <f>ROUND(I567*H567,2)</f>
        <v>0</v>
      </c>
      <c r="BL567" s="17" t="s">
        <v>162</v>
      </c>
      <c r="BM567" s="229" t="s">
        <v>611</v>
      </c>
    </row>
    <row r="568" s="2" customFormat="1">
      <c r="A568" s="38"/>
      <c r="B568" s="39"/>
      <c r="C568" s="40"/>
      <c r="D568" s="231" t="s">
        <v>163</v>
      </c>
      <c r="E568" s="40"/>
      <c r="F568" s="232" t="s">
        <v>610</v>
      </c>
      <c r="G568" s="40"/>
      <c r="H568" s="40"/>
      <c r="I568" s="233"/>
      <c r="J568" s="40"/>
      <c r="K568" s="40"/>
      <c r="L568" s="44"/>
      <c r="M568" s="234"/>
      <c r="N568" s="235"/>
      <c r="O568" s="91"/>
      <c r="P568" s="91"/>
      <c r="Q568" s="91"/>
      <c r="R568" s="91"/>
      <c r="S568" s="91"/>
      <c r="T568" s="92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163</v>
      </c>
      <c r="AU568" s="17" t="s">
        <v>83</v>
      </c>
    </row>
    <row r="569" s="13" customFormat="1">
      <c r="A569" s="13"/>
      <c r="B569" s="236"/>
      <c r="C569" s="237"/>
      <c r="D569" s="231" t="s">
        <v>164</v>
      </c>
      <c r="E569" s="238" t="s">
        <v>1</v>
      </c>
      <c r="F569" s="239" t="s">
        <v>612</v>
      </c>
      <c r="G569" s="237"/>
      <c r="H569" s="240">
        <v>0.76000000000000001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6" t="s">
        <v>164</v>
      </c>
      <c r="AU569" s="246" t="s">
        <v>83</v>
      </c>
      <c r="AV569" s="13" t="s">
        <v>83</v>
      </c>
      <c r="AW569" s="13" t="s">
        <v>31</v>
      </c>
      <c r="AX569" s="13" t="s">
        <v>73</v>
      </c>
      <c r="AY569" s="246" t="s">
        <v>156</v>
      </c>
    </row>
    <row r="570" s="14" customFormat="1">
      <c r="A570" s="14"/>
      <c r="B570" s="247"/>
      <c r="C570" s="248"/>
      <c r="D570" s="231" t="s">
        <v>164</v>
      </c>
      <c r="E570" s="249" t="s">
        <v>1</v>
      </c>
      <c r="F570" s="250" t="s">
        <v>168</v>
      </c>
      <c r="G570" s="248"/>
      <c r="H570" s="251">
        <v>0.76000000000000001</v>
      </c>
      <c r="I570" s="252"/>
      <c r="J570" s="248"/>
      <c r="K570" s="248"/>
      <c r="L570" s="253"/>
      <c r="M570" s="254"/>
      <c r="N570" s="255"/>
      <c r="O570" s="255"/>
      <c r="P570" s="255"/>
      <c r="Q570" s="255"/>
      <c r="R570" s="255"/>
      <c r="S570" s="255"/>
      <c r="T570" s="25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7" t="s">
        <v>164</v>
      </c>
      <c r="AU570" s="257" t="s">
        <v>83</v>
      </c>
      <c r="AV570" s="14" t="s">
        <v>162</v>
      </c>
      <c r="AW570" s="14" t="s">
        <v>31</v>
      </c>
      <c r="AX570" s="14" t="s">
        <v>81</v>
      </c>
      <c r="AY570" s="257" t="s">
        <v>156</v>
      </c>
    </row>
    <row r="571" s="2" customFormat="1" ht="24.15" customHeight="1">
      <c r="A571" s="38"/>
      <c r="B571" s="39"/>
      <c r="C571" s="218" t="s">
        <v>613</v>
      </c>
      <c r="D571" s="218" t="s">
        <v>158</v>
      </c>
      <c r="E571" s="219" t="s">
        <v>614</v>
      </c>
      <c r="F571" s="220" t="s">
        <v>615</v>
      </c>
      <c r="G571" s="221" t="s">
        <v>208</v>
      </c>
      <c r="H571" s="222">
        <v>6.7199999999999998</v>
      </c>
      <c r="I571" s="223"/>
      <c r="J571" s="224">
        <f>ROUND(I571*H571,2)</f>
        <v>0</v>
      </c>
      <c r="K571" s="220" t="s">
        <v>1</v>
      </c>
      <c r="L571" s="44"/>
      <c r="M571" s="225" t="s">
        <v>1</v>
      </c>
      <c r="N571" s="226" t="s">
        <v>38</v>
      </c>
      <c r="O571" s="91"/>
      <c r="P571" s="227">
        <f>O571*H571</f>
        <v>0</v>
      </c>
      <c r="Q571" s="227">
        <v>0</v>
      </c>
      <c r="R571" s="227">
        <f>Q571*H571</f>
        <v>0</v>
      </c>
      <c r="S571" s="227">
        <v>0</v>
      </c>
      <c r="T571" s="228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9" t="s">
        <v>162</v>
      </c>
      <c r="AT571" s="229" t="s">
        <v>158</v>
      </c>
      <c r="AU571" s="229" t="s">
        <v>83</v>
      </c>
      <c r="AY571" s="17" t="s">
        <v>156</v>
      </c>
      <c r="BE571" s="230">
        <f>IF(N571="základní",J571,0)</f>
        <v>0</v>
      </c>
      <c r="BF571" s="230">
        <f>IF(N571="snížená",J571,0)</f>
        <v>0</v>
      </c>
      <c r="BG571" s="230">
        <f>IF(N571="zákl. přenesená",J571,0)</f>
        <v>0</v>
      </c>
      <c r="BH571" s="230">
        <f>IF(N571="sníž. přenesená",J571,0)</f>
        <v>0</v>
      </c>
      <c r="BI571" s="230">
        <f>IF(N571="nulová",J571,0)</f>
        <v>0</v>
      </c>
      <c r="BJ571" s="17" t="s">
        <v>81</v>
      </c>
      <c r="BK571" s="230">
        <f>ROUND(I571*H571,2)</f>
        <v>0</v>
      </c>
      <c r="BL571" s="17" t="s">
        <v>162</v>
      </c>
      <c r="BM571" s="229" t="s">
        <v>616</v>
      </c>
    </row>
    <row r="572" s="2" customFormat="1">
      <c r="A572" s="38"/>
      <c r="B572" s="39"/>
      <c r="C572" s="40"/>
      <c r="D572" s="231" t="s">
        <v>163</v>
      </c>
      <c r="E572" s="40"/>
      <c r="F572" s="232" t="s">
        <v>615</v>
      </c>
      <c r="G572" s="40"/>
      <c r="H572" s="40"/>
      <c r="I572" s="233"/>
      <c r="J572" s="40"/>
      <c r="K572" s="40"/>
      <c r="L572" s="44"/>
      <c r="M572" s="234"/>
      <c r="N572" s="235"/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163</v>
      </c>
      <c r="AU572" s="17" t="s">
        <v>83</v>
      </c>
    </row>
    <row r="573" s="13" customFormat="1">
      <c r="A573" s="13"/>
      <c r="B573" s="236"/>
      <c r="C573" s="237"/>
      <c r="D573" s="231" t="s">
        <v>164</v>
      </c>
      <c r="E573" s="238" t="s">
        <v>1</v>
      </c>
      <c r="F573" s="239" t="s">
        <v>617</v>
      </c>
      <c r="G573" s="237"/>
      <c r="H573" s="240">
        <v>6.7199999999999998</v>
      </c>
      <c r="I573" s="241"/>
      <c r="J573" s="237"/>
      <c r="K573" s="237"/>
      <c r="L573" s="242"/>
      <c r="M573" s="243"/>
      <c r="N573" s="244"/>
      <c r="O573" s="244"/>
      <c r="P573" s="244"/>
      <c r="Q573" s="244"/>
      <c r="R573" s="244"/>
      <c r="S573" s="244"/>
      <c r="T573" s="24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6" t="s">
        <v>164</v>
      </c>
      <c r="AU573" s="246" t="s">
        <v>83</v>
      </c>
      <c r="AV573" s="13" t="s">
        <v>83</v>
      </c>
      <c r="AW573" s="13" t="s">
        <v>31</v>
      </c>
      <c r="AX573" s="13" t="s">
        <v>73</v>
      </c>
      <c r="AY573" s="246" t="s">
        <v>156</v>
      </c>
    </row>
    <row r="574" s="14" customFormat="1">
      <c r="A574" s="14"/>
      <c r="B574" s="247"/>
      <c r="C574" s="248"/>
      <c r="D574" s="231" t="s">
        <v>164</v>
      </c>
      <c r="E574" s="249" t="s">
        <v>1</v>
      </c>
      <c r="F574" s="250" t="s">
        <v>168</v>
      </c>
      <c r="G574" s="248"/>
      <c r="H574" s="251">
        <v>6.7199999999999998</v>
      </c>
      <c r="I574" s="252"/>
      <c r="J574" s="248"/>
      <c r="K574" s="248"/>
      <c r="L574" s="253"/>
      <c r="M574" s="254"/>
      <c r="N574" s="255"/>
      <c r="O574" s="255"/>
      <c r="P574" s="255"/>
      <c r="Q574" s="255"/>
      <c r="R574" s="255"/>
      <c r="S574" s="255"/>
      <c r="T574" s="25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7" t="s">
        <v>164</v>
      </c>
      <c r="AU574" s="257" t="s">
        <v>83</v>
      </c>
      <c r="AV574" s="14" t="s">
        <v>162</v>
      </c>
      <c r="AW574" s="14" t="s">
        <v>31</v>
      </c>
      <c r="AX574" s="14" t="s">
        <v>81</v>
      </c>
      <c r="AY574" s="257" t="s">
        <v>156</v>
      </c>
    </row>
    <row r="575" s="2" customFormat="1" ht="24.15" customHeight="1">
      <c r="A575" s="38"/>
      <c r="B575" s="39"/>
      <c r="C575" s="218" t="s">
        <v>401</v>
      </c>
      <c r="D575" s="218" t="s">
        <v>158</v>
      </c>
      <c r="E575" s="219" t="s">
        <v>618</v>
      </c>
      <c r="F575" s="220" t="s">
        <v>619</v>
      </c>
      <c r="G575" s="221" t="s">
        <v>208</v>
      </c>
      <c r="H575" s="222">
        <v>0.83999999999999997</v>
      </c>
      <c r="I575" s="223"/>
      <c r="J575" s="224">
        <f>ROUND(I575*H575,2)</f>
        <v>0</v>
      </c>
      <c r="K575" s="220" t="s">
        <v>1</v>
      </c>
      <c r="L575" s="44"/>
      <c r="M575" s="225" t="s">
        <v>1</v>
      </c>
      <c r="N575" s="226" t="s">
        <v>38</v>
      </c>
      <c r="O575" s="91"/>
      <c r="P575" s="227">
        <f>O575*H575</f>
        <v>0</v>
      </c>
      <c r="Q575" s="227">
        <v>0</v>
      </c>
      <c r="R575" s="227">
        <f>Q575*H575</f>
        <v>0</v>
      </c>
      <c r="S575" s="227">
        <v>0</v>
      </c>
      <c r="T575" s="228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9" t="s">
        <v>162</v>
      </c>
      <c r="AT575" s="229" t="s">
        <v>158</v>
      </c>
      <c r="AU575" s="229" t="s">
        <v>83</v>
      </c>
      <c r="AY575" s="17" t="s">
        <v>156</v>
      </c>
      <c r="BE575" s="230">
        <f>IF(N575="základní",J575,0)</f>
        <v>0</v>
      </c>
      <c r="BF575" s="230">
        <f>IF(N575="snížená",J575,0)</f>
        <v>0</v>
      </c>
      <c r="BG575" s="230">
        <f>IF(N575="zákl. přenesená",J575,0)</f>
        <v>0</v>
      </c>
      <c r="BH575" s="230">
        <f>IF(N575="sníž. přenesená",J575,0)</f>
        <v>0</v>
      </c>
      <c r="BI575" s="230">
        <f>IF(N575="nulová",J575,0)</f>
        <v>0</v>
      </c>
      <c r="BJ575" s="17" t="s">
        <v>81</v>
      </c>
      <c r="BK575" s="230">
        <f>ROUND(I575*H575,2)</f>
        <v>0</v>
      </c>
      <c r="BL575" s="17" t="s">
        <v>162</v>
      </c>
      <c r="BM575" s="229" t="s">
        <v>620</v>
      </c>
    </row>
    <row r="576" s="2" customFormat="1">
      <c r="A576" s="38"/>
      <c r="B576" s="39"/>
      <c r="C576" s="40"/>
      <c r="D576" s="231" t="s">
        <v>163</v>
      </c>
      <c r="E576" s="40"/>
      <c r="F576" s="232" t="s">
        <v>619</v>
      </c>
      <c r="G576" s="40"/>
      <c r="H576" s="40"/>
      <c r="I576" s="233"/>
      <c r="J576" s="40"/>
      <c r="K576" s="40"/>
      <c r="L576" s="44"/>
      <c r="M576" s="234"/>
      <c r="N576" s="235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163</v>
      </c>
      <c r="AU576" s="17" t="s">
        <v>83</v>
      </c>
    </row>
    <row r="577" s="13" customFormat="1">
      <c r="A577" s="13"/>
      <c r="B577" s="236"/>
      <c r="C577" s="237"/>
      <c r="D577" s="231" t="s">
        <v>164</v>
      </c>
      <c r="E577" s="238" t="s">
        <v>1</v>
      </c>
      <c r="F577" s="239" t="s">
        <v>621</v>
      </c>
      <c r="G577" s="237"/>
      <c r="H577" s="240">
        <v>0.83999999999999997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6" t="s">
        <v>164</v>
      </c>
      <c r="AU577" s="246" t="s">
        <v>83</v>
      </c>
      <c r="AV577" s="13" t="s">
        <v>83</v>
      </c>
      <c r="AW577" s="13" t="s">
        <v>31</v>
      </c>
      <c r="AX577" s="13" t="s">
        <v>73</v>
      </c>
      <c r="AY577" s="246" t="s">
        <v>156</v>
      </c>
    </row>
    <row r="578" s="14" customFormat="1">
      <c r="A578" s="14"/>
      <c r="B578" s="247"/>
      <c r="C578" s="248"/>
      <c r="D578" s="231" t="s">
        <v>164</v>
      </c>
      <c r="E578" s="249" t="s">
        <v>1</v>
      </c>
      <c r="F578" s="250" t="s">
        <v>168</v>
      </c>
      <c r="G578" s="248"/>
      <c r="H578" s="251">
        <v>0.83999999999999997</v>
      </c>
      <c r="I578" s="252"/>
      <c r="J578" s="248"/>
      <c r="K578" s="248"/>
      <c r="L578" s="253"/>
      <c r="M578" s="254"/>
      <c r="N578" s="255"/>
      <c r="O578" s="255"/>
      <c r="P578" s="255"/>
      <c r="Q578" s="255"/>
      <c r="R578" s="255"/>
      <c r="S578" s="255"/>
      <c r="T578" s="25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7" t="s">
        <v>164</v>
      </c>
      <c r="AU578" s="257" t="s">
        <v>83</v>
      </c>
      <c r="AV578" s="14" t="s">
        <v>162</v>
      </c>
      <c r="AW578" s="14" t="s">
        <v>31</v>
      </c>
      <c r="AX578" s="14" t="s">
        <v>81</v>
      </c>
      <c r="AY578" s="257" t="s">
        <v>156</v>
      </c>
    </row>
    <row r="579" s="2" customFormat="1" ht="21.75" customHeight="1">
      <c r="A579" s="38"/>
      <c r="B579" s="39"/>
      <c r="C579" s="218" t="s">
        <v>622</v>
      </c>
      <c r="D579" s="218" t="s">
        <v>158</v>
      </c>
      <c r="E579" s="219" t="s">
        <v>623</v>
      </c>
      <c r="F579" s="220" t="s">
        <v>624</v>
      </c>
      <c r="G579" s="221" t="s">
        <v>208</v>
      </c>
      <c r="H579" s="222">
        <v>150</v>
      </c>
      <c r="I579" s="223"/>
      <c r="J579" s="224">
        <f>ROUND(I579*H579,2)</f>
        <v>0</v>
      </c>
      <c r="K579" s="220" t="s">
        <v>1</v>
      </c>
      <c r="L579" s="44"/>
      <c r="M579" s="225" t="s">
        <v>1</v>
      </c>
      <c r="N579" s="226" t="s">
        <v>38</v>
      </c>
      <c r="O579" s="91"/>
      <c r="P579" s="227">
        <f>O579*H579</f>
        <v>0</v>
      </c>
      <c r="Q579" s="227">
        <v>0</v>
      </c>
      <c r="R579" s="227">
        <f>Q579*H579</f>
        <v>0</v>
      </c>
      <c r="S579" s="227">
        <v>0</v>
      </c>
      <c r="T579" s="228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9" t="s">
        <v>162</v>
      </c>
      <c r="AT579" s="229" t="s">
        <v>158</v>
      </c>
      <c r="AU579" s="229" t="s">
        <v>83</v>
      </c>
      <c r="AY579" s="17" t="s">
        <v>156</v>
      </c>
      <c r="BE579" s="230">
        <f>IF(N579="základní",J579,0)</f>
        <v>0</v>
      </c>
      <c r="BF579" s="230">
        <f>IF(N579="snížená",J579,0)</f>
        <v>0</v>
      </c>
      <c r="BG579" s="230">
        <f>IF(N579="zákl. přenesená",J579,0)</f>
        <v>0</v>
      </c>
      <c r="BH579" s="230">
        <f>IF(N579="sníž. přenesená",J579,0)</f>
        <v>0</v>
      </c>
      <c r="BI579" s="230">
        <f>IF(N579="nulová",J579,0)</f>
        <v>0</v>
      </c>
      <c r="BJ579" s="17" t="s">
        <v>81</v>
      </c>
      <c r="BK579" s="230">
        <f>ROUND(I579*H579,2)</f>
        <v>0</v>
      </c>
      <c r="BL579" s="17" t="s">
        <v>162</v>
      </c>
      <c r="BM579" s="229" t="s">
        <v>625</v>
      </c>
    </row>
    <row r="580" s="2" customFormat="1">
      <c r="A580" s="38"/>
      <c r="B580" s="39"/>
      <c r="C580" s="40"/>
      <c r="D580" s="231" t="s">
        <v>163</v>
      </c>
      <c r="E580" s="40"/>
      <c r="F580" s="232" t="s">
        <v>624</v>
      </c>
      <c r="G580" s="40"/>
      <c r="H580" s="40"/>
      <c r="I580" s="233"/>
      <c r="J580" s="40"/>
      <c r="K580" s="40"/>
      <c r="L580" s="44"/>
      <c r="M580" s="234"/>
      <c r="N580" s="235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163</v>
      </c>
      <c r="AU580" s="17" t="s">
        <v>83</v>
      </c>
    </row>
    <row r="581" s="13" customFormat="1">
      <c r="A581" s="13"/>
      <c r="B581" s="236"/>
      <c r="C581" s="237"/>
      <c r="D581" s="231" t="s">
        <v>164</v>
      </c>
      <c r="E581" s="238" t="s">
        <v>1</v>
      </c>
      <c r="F581" s="239" t="s">
        <v>626</v>
      </c>
      <c r="G581" s="237"/>
      <c r="H581" s="240">
        <v>150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6" t="s">
        <v>164</v>
      </c>
      <c r="AU581" s="246" t="s">
        <v>83</v>
      </c>
      <c r="AV581" s="13" t="s">
        <v>83</v>
      </c>
      <c r="AW581" s="13" t="s">
        <v>31</v>
      </c>
      <c r="AX581" s="13" t="s">
        <v>73</v>
      </c>
      <c r="AY581" s="246" t="s">
        <v>156</v>
      </c>
    </row>
    <row r="582" s="14" customFormat="1">
      <c r="A582" s="14"/>
      <c r="B582" s="247"/>
      <c r="C582" s="248"/>
      <c r="D582" s="231" t="s">
        <v>164</v>
      </c>
      <c r="E582" s="249" t="s">
        <v>1</v>
      </c>
      <c r="F582" s="250" t="s">
        <v>168</v>
      </c>
      <c r="G582" s="248"/>
      <c r="H582" s="251">
        <v>150</v>
      </c>
      <c r="I582" s="252"/>
      <c r="J582" s="248"/>
      <c r="K582" s="248"/>
      <c r="L582" s="253"/>
      <c r="M582" s="254"/>
      <c r="N582" s="255"/>
      <c r="O582" s="255"/>
      <c r="P582" s="255"/>
      <c r="Q582" s="255"/>
      <c r="R582" s="255"/>
      <c r="S582" s="255"/>
      <c r="T582" s="25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7" t="s">
        <v>164</v>
      </c>
      <c r="AU582" s="257" t="s">
        <v>83</v>
      </c>
      <c r="AV582" s="14" t="s">
        <v>162</v>
      </c>
      <c r="AW582" s="14" t="s">
        <v>31</v>
      </c>
      <c r="AX582" s="14" t="s">
        <v>81</v>
      </c>
      <c r="AY582" s="257" t="s">
        <v>156</v>
      </c>
    </row>
    <row r="583" s="2" customFormat="1" ht="37.8" customHeight="1">
      <c r="A583" s="38"/>
      <c r="B583" s="39"/>
      <c r="C583" s="218" t="s">
        <v>404</v>
      </c>
      <c r="D583" s="218" t="s">
        <v>158</v>
      </c>
      <c r="E583" s="219" t="s">
        <v>627</v>
      </c>
      <c r="F583" s="220" t="s">
        <v>628</v>
      </c>
      <c r="G583" s="221" t="s">
        <v>161</v>
      </c>
      <c r="H583" s="222">
        <v>1028.0920000000001</v>
      </c>
      <c r="I583" s="223"/>
      <c r="J583" s="224">
        <f>ROUND(I583*H583,2)</f>
        <v>0</v>
      </c>
      <c r="K583" s="220" t="s">
        <v>1</v>
      </c>
      <c r="L583" s="44"/>
      <c r="M583" s="225" t="s">
        <v>1</v>
      </c>
      <c r="N583" s="226" t="s">
        <v>38</v>
      </c>
      <c r="O583" s="91"/>
      <c r="P583" s="227">
        <f>O583*H583</f>
        <v>0</v>
      </c>
      <c r="Q583" s="227">
        <v>0</v>
      </c>
      <c r="R583" s="227">
        <f>Q583*H583</f>
        <v>0</v>
      </c>
      <c r="S583" s="227">
        <v>0</v>
      </c>
      <c r="T583" s="228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9" t="s">
        <v>162</v>
      </c>
      <c r="AT583" s="229" t="s">
        <v>158</v>
      </c>
      <c r="AU583" s="229" t="s">
        <v>83</v>
      </c>
      <c r="AY583" s="17" t="s">
        <v>156</v>
      </c>
      <c r="BE583" s="230">
        <f>IF(N583="základní",J583,0)</f>
        <v>0</v>
      </c>
      <c r="BF583" s="230">
        <f>IF(N583="snížená",J583,0)</f>
        <v>0</v>
      </c>
      <c r="BG583" s="230">
        <f>IF(N583="zákl. přenesená",J583,0)</f>
        <v>0</v>
      </c>
      <c r="BH583" s="230">
        <f>IF(N583="sníž. přenesená",J583,0)</f>
        <v>0</v>
      </c>
      <c r="BI583" s="230">
        <f>IF(N583="nulová",J583,0)</f>
        <v>0</v>
      </c>
      <c r="BJ583" s="17" t="s">
        <v>81</v>
      </c>
      <c r="BK583" s="230">
        <f>ROUND(I583*H583,2)</f>
        <v>0</v>
      </c>
      <c r="BL583" s="17" t="s">
        <v>162</v>
      </c>
      <c r="BM583" s="229" t="s">
        <v>629</v>
      </c>
    </row>
    <row r="584" s="2" customFormat="1">
      <c r="A584" s="38"/>
      <c r="B584" s="39"/>
      <c r="C584" s="40"/>
      <c r="D584" s="231" t="s">
        <v>163</v>
      </c>
      <c r="E584" s="40"/>
      <c r="F584" s="232" t="s">
        <v>628</v>
      </c>
      <c r="G584" s="40"/>
      <c r="H584" s="40"/>
      <c r="I584" s="233"/>
      <c r="J584" s="40"/>
      <c r="K584" s="40"/>
      <c r="L584" s="44"/>
      <c r="M584" s="234"/>
      <c r="N584" s="235"/>
      <c r="O584" s="91"/>
      <c r="P584" s="91"/>
      <c r="Q584" s="91"/>
      <c r="R584" s="91"/>
      <c r="S584" s="91"/>
      <c r="T584" s="92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163</v>
      </c>
      <c r="AU584" s="17" t="s">
        <v>83</v>
      </c>
    </row>
    <row r="585" s="13" customFormat="1">
      <c r="A585" s="13"/>
      <c r="B585" s="236"/>
      <c r="C585" s="237"/>
      <c r="D585" s="231" t="s">
        <v>164</v>
      </c>
      <c r="E585" s="238" t="s">
        <v>1</v>
      </c>
      <c r="F585" s="239" t="s">
        <v>630</v>
      </c>
      <c r="G585" s="237"/>
      <c r="H585" s="240">
        <v>1028.0920000000001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6" t="s">
        <v>164</v>
      </c>
      <c r="AU585" s="246" t="s">
        <v>83</v>
      </c>
      <c r="AV585" s="13" t="s">
        <v>83</v>
      </c>
      <c r="AW585" s="13" t="s">
        <v>31</v>
      </c>
      <c r="AX585" s="13" t="s">
        <v>73</v>
      </c>
      <c r="AY585" s="246" t="s">
        <v>156</v>
      </c>
    </row>
    <row r="586" s="14" customFormat="1">
      <c r="A586" s="14"/>
      <c r="B586" s="247"/>
      <c r="C586" s="248"/>
      <c r="D586" s="231" t="s">
        <v>164</v>
      </c>
      <c r="E586" s="249" t="s">
        <v>1</v>
      </c>
      <c r="F586" s="250" t="s">
        <v>168</v>
      </c>
      <c r="G586" s="248"/>
      <c r="H586" s="251">
        <v>1028.0920000000001</v>
      </c>
      <c r="I586" s="252"/>
      <c r="J586" s="248"/>
      <c r="K586" s="248"/>
      <c r="L586" s="253"/>
      <c r="M586" s="254"/>
      <c r="N586" s="255"/>
      <c r="O586" s="255"/>
      <c r="P586" s="255"/>
      <c r="Q586" s="255"/>
      <c r="R586" s="255"/>
      <c r="S586" s="255"/>
      <c r="T586" s="25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7" t="s">
        <v>164</v>
      </c>
      <c r="AU586" s="257" t="s">
        <v>83</v>
      </c>
      <c r="AV586" s="14" t="s">
        <v>162</v>
      </c>
      <c r="AW586" s="14" t="s">
        <v>31</v>
      </c>
      <c r="AX586" s="14" t="s">
        <v>81</v>
      </c>
      <c r="AY586" s="257" t="s">
        <v>156</v>
      </c>
    </row>
    <row r="587" s="2" customFormat="1" ht="37.8" customHeight="1">
      <c r="A587" s="38"/>
      <c r="B587" s="39"/>
      <c r="C587" s="218" t="s">
        <v>631</v>
      </c>
      <c r="D587" s="218" t="s">
        <v>158</v>
      </c>
      <c r="E587" s="219" t="s">
        <v>632</v>
      </c>
      <c r="F587" s="220" t="s">
        <v>633</v>
      </c>
      <c r="G587" s="221" t="s">
        <v>161</v>
      </c>
      <c r="H587" s="222">
        <v>10.560000000000001</v>
      </c>
      <c r="I587" s="223"/>
      <c r="J587" s="224">
        <f>ROUND(I587*H587,2)</f>
        <v>0</v>
      </c>
      <c r="K587" s="220" t="s">
        <v>1</v>
      </c>
      <c r="L587" s="44"/>
      <c r="M587" s="225" t="s">
        <v>1</v>
      </c>
      <c r="N587" s="226" t="s">
        <v>38</v>
      </c>
      <c r="O587" s="91"/>
      <c r="P587" s="227">
        <f>O587*H587</f>
        <v>0</v>
      </c>
      <c r="Q587" s="227">
        <v>0</v>
      </c>
      <c r="R587" s="227">
        <f>Q587*H587</f>
        <v>0</v>
      </c>
      <c r="S587" s="227">
        <v>0</v>
      </c>
      <c r="T587" s="228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9" t="s">
        <v>162</v>
      </c>
      <c r="AT587" s="229" t="s">
        <v>158</v>
      </c>
      <c r="AU587" s="229" t="s">
        <v>83</v>
      </c>
      <c r="AY587" s="17" t="s">
        <v>156</v>
      </c>
      <c r="BE587" s="230">
        <f>IF(N587="základní",J587,0)</f>
        <v>0</v>
      </c>
      <c r="BF587" s="230">
        <f>IF(N587="snížená",J587,0)</f>
        <v>0</v>
      </c>
      <c r="BG587" s="230">
        <f>IF(N587="zákl. přenesená",J587,0)</f>
        <v>0</v>
      </c>
      <c r="BH587" s="230">
        <f>IF(N587="sníž. přenesená",J587,0)</f>
        <v>0</v>
      </c>
      <c r="BI587" s="230">
        <f>IF(N587="nulová",J587,0)</f>
        <v>0</v>
      </c>
      <c r="BJ587" s="17" t="s">
        <v>81</v>
      </c>
      <c r="BK587" s="230">
        <f>ROUND(I587*H587,2)</f>
        <v>0</v>
      </c>
      <c r="BL587" s="17" t="s">
        <v>162</v>
      </c>
      <c r="BM587" s="229" t="s">
        <v>634</v>
      </c>
    </row>
    <row r="588" s="2" customFormat="1">
      <c r="A588" s="38"/>
      <c r="B588" s="39"/>
      <c r="C588" s="40"/>
      <c r="D588" s="231" t="s">
        <v>163</v>
      </c>
      <c r="E588" s="40"/>
      <c r="F588" s="232" t="s">
        <v>633</v>
      </c>
      <c r="G588" s="40"/>
      <c r="H588" s="40"/>
      <c r="I588" s="233"/>
      <c r="J588" s="40"/>
      <c r="K588" s="40"/>
      <c r="L588" s="44"/>
      <c r="M588" s="234"/>
      <c r="N588" s="235"/>
      <c r="O588" s="91"/>
      <c r="P588" s="91"/>
      <c r="Q588" s="91"/>
      <c r="R588" s="91"/>
      <c r="S588" s="91"/>
      <c r="T588" s="92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163</v>
      </c>
      <c r="AU588" s="17" t="s">
        <v>83</v>
      </c>
    </row>
    <row r="589" s="13" customFormat="1">
      <c r="A589" s="13"/>
      <c r="B589" s="236"/>
      <c r="C589" s="237"/>
      <c r="D589" s="231" t="s">
        <v>164</v>
      </c>
      <c r="E589" s="238" t="s">
        <v>1</v>
      </c>
      <c r="F589" s="239" t="s">
        <v>422</v>
      </c>
      <c r="G589" s="237"/>
      <c r="H589" s="240">
        <v>10.560000000000001</v>
      </c>
      <c r="I589" s="241"/>
      <c r="J589" s="237"/>
      <c r="K589" s="237"/>
      <c r="L589" s="242"/>
      <c r="M589" s="243"/>
      <c r="N589" s="244"/>
      <c r="O589" s="244"/>
      <c r="P589" s="244"/>
      <c r="Q589" s="244"/>
      <c r="R589" s="244"/>
      <c r="S589" s="244"/>
      <c r="T589" s="24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6" t="s">
        <v>164</v>
      </c>
      <c r="AU589" s="246" t="s">
        <v>83</v>
      </c>
      <c r="AV589" s="13" t="s">
        <v>83</v>
      </c>
      <c r="AW589" s="13" t="s">
        <v>31</v>
      </c>
      <c r="AX589" s="13" t="s">
        <v>73</v>
      </c>
      <c r="AY589" s="246" t="s">
        <v>156</v>
      </c>
    </row>
    <row r="590" s="14" customFormat="1">
      <c r="A590" s="14"/>
      <c r="B590" s="247"/>
      <c r="C590" s="248"/>
      <c r="D590" s="231" t="s">
        <v>164</v>
      </c>
      <c r="E590" s="249" t="s">
        <v>1</v>
      </c>
      <c r="F590" s="250" t="s">
        <v>168</v>
      </c>
      <c r="G590" s="248"/>
      <c r="H590" s="251">
        <v>10.560000000000001</v>
      </c>
      <c r="I590" s="252"/>
      <c r="J590" s="248"/>
      <c r="K590" s="248"/>
      <c r="L590" s="253"/>
      <c r="M590" s="254"/>
      <c r="N590" s="255"/>
      <c r="O590" s="255"/>
      <c r="P590" s="255"/>
      <c r="Q590" s="255"/>
      <c r="R590" s="255"/>
      <c r="S590" s="255"/>
      <c r="T590" s="25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7" t="s">
        <v>164</v>
      </c>
      <c r="AU590" s="257" t="s">
        <v>83</v>
      </c>
      <c r="AV590" s="14" t="s">
        <v>162</v>
      </c>
      <c r="AW590" s="14" t="s">
        <v>31</v>
      </c>
      <c r="AX590" s="14" t="s">
        <v>81</v>
      </c>
      <c r="AY590" s="257" t="s">
        <v>156</v>
      </c>
    </row>
    <row r="591" s="2" customFormat="1" ht="24.15" customHeight="1">
      <c r="A591" s="38"/>
      <c r="B591" s="39"/>
      <c r="C591" s="218" t="s">
        <v>408</v>
      </c>
      <c r="D591" s="218" t="s">
        <v>158</v>
      </c>
      <c r="E591" s="219" t="s">
        <v>635</v>
      </c>
      <c r="F591" s="220" t="s">
        <v>636</v>
      </c>
      <c r="G591" s="221" t="s">
        <v>161</v>
      </c>
      <c r="H591" s="222">
        <v>6.548</v>
      </c>
      <c r="I591" s="223"/>
      <c r="J591" s="224">
        <f>ROUND(I591*H591,2)</f>
        <v>0</v>
      </c>
      <c r="K591" s="220" t="s">
        <v>1</v>
      </c>
      <c r="L591" s="44"/>
      <c r="M591" s="225" t="s">
        <v>1</v>
      </c>
      <c r="N591" s="226" t="s">
        <v>38</v>
      </c>
      <c r="O591" s="91"/>
      <c r="P591" s="227">
        <f>O591*H591</f>
        <v>0</v>
      </c>
      <c r="Q591" s="227">
        <v>0</v>
      </c>
      <c r="R591" s="227">
        <f>Q591*H591</f>
        <v>0</v>
      </c>
      <c r="S591" s="227">
        <v>0</v>
      </c>
      <c r="T591" s="228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9" t="s">
        <v>162</v>
      </c>
      <c r="AT591" s="229" t="s">
        <v>158</v>
      </c>
      <c r="AU591" s="229" t="s">
        <v>83</v>
      </c>
      <c r="AY591" s="17" t="s">
        <v>156</v>
      </c>
      <c r="BE591" s="230">
        <f>IF(N591="základní",J591,0)</f>
        <v>0</v>
      </c>
      <c r="BF591" s="230">
        <f>IF(N591="snížená",J591,0)</f>
        <v>0</v>
      </c>
      <c r="BG591" s="230">
        <f>IF(N591="zákl. přenesená",J591,0)</f>
        <v>0</v>
      </c>
      <c r="BH591" s="230">
        <f>IF(N591="sníž. přenesená",J591,0)</f>
        <v>0</v>
      </c>
      <c r="BI591" s="230">
        <f>IF(N591="nulová",J591,0)</f>
        <v>0</v>
      </c>
      <c r="BJ591" s="17" t="s">
        <v>81</v>
      </c>
      <c r="BK591" s="230">
        <f>ROUND(I591*H591,2)</f>
        <v>0</v>
      </c>
      <c r="BL591" s="17" t="s">
        <v>162</v>
      </c>
      <c r="BM591" s="229" t="s">
        <v>637</v>
      </c>
    </row>
    <row r="592" s="2" customFormat="1">
      <c r="A592" s="38"/>
      <c r="B592" s="39"/>
      <c r="C592" s="40"/>
      <c r="D592" s="231" t="s">
        <v>163</v>
      </c>
      <c r="E592" s="40"/>
      <c r="F592" s="232" t="s">
        <v>636</v>
      </c>
      <c r="G592" s="40"/>
      <c r="H592" s="40"/>
      <c r="I592" s="233"/>
      <c r="J592" s="40"/>
      <c r="K592" s="40"/>
      <c r="L592" s="44"/>
      <c r="M592" s="234"/>
      <c r="N592" s="235"/>
      <c r="O592" s="91"/>
      <c r="P592" s="91"/>
      <c r="Q592" s="91"/>
      <c r="R592" s="91"/>
      <c r="S592" s="91"/>
      <c r="T592" s="92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163</v>
      </c>
      <c r="AU592" s="17" t="s">
        <v>83</v>
      </c>
    </row>
    <row r="593" s="13" customFormat="1">
      <c r="A593" s="13"/>
      <c r="B593" s="236"/>
      <c r="C593" s="237"/>
      <c r="D593" s="231" t="s">
        <v>164</v>
      </c>
      <c r="E593" s="238" t="s">
        <v>1</v>
      </c>
      <c r="F593" s="239" t="s">
        <v>410</v>
      </c>
      <c r="G593" s="237"/>
      <c r="H593" s="240">
        <v>5.2879999999999994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6" t="s">
        <v>164</v>
      </c>
      <c r="AU593" s="246" t="s">
        <v>83</v>
      </c>
      <c r="AV593" s="13" t="s">
        <v>83</v>
      </c>
      <c r="AW593" s="13" t="s">
        <v>31</v>
      </c>
      <c r="AX593" s="13" t="s">
        <v>73</v>
      </c>
      <c r="AY593" s="246" t="s">
        <v>156</v>
      </c>
    </row>
    <row r="594" s="13" customFormat="1">
      <c r="A594" s="13"/>
      <c r="B594" s="236"/>
      <c r="C594" s="237"/>
      <c r="D594" s="231" t="s">
        <v>164</v>
      </c>
      <c r="E594" s="238" t="s">
        <v>1</v>
      </c>
      <c r="F594" s="239" t="s">
        <v>411</v>
      </c>
      <c r="G594" s="237"/>
      <c r="H594" s="240">
        <v>1.26</v>
      </c>
      <c r="I594" s="241"/>
      <c r="J594" s="237"/>
      <c r="K594" s="237"/>
      <c r="L594" s="242"/>
      <c r="M594" s="243"/>
      <c r="N594" s="244"/>
      <c r="O594" s="244"/>
      <c r="P594" s="244"/>
      <c r="Q594" s="244"/>
      <c r="R594" s="244"/>
      <c r="S594" s="244"/>
      <c r="T594" s="24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6" t="s">
        <v>164</v>
      </c>
      <c r="AU594" s="246" t="s">
        <v>83</v>
      </c>
      <c r="AV594" s="13" t="s">
        <v>83</v>
      </c>
      <c r="AW594" s="13" t="s">
        <v>31</v>
      </c>
      <c r="AX594" s="13" t="s">
        <v>73</v>
      </c>
      <c r="AY594" s="246" t="s">
        <v>156</v>
      </c>
    </row>
    <row r="595" s="14" customFormat="1">
      <c r="A595" s="14"/>
      <c r="B595" s="247"/>
      <c r="C595" s="248"/>
      <c r="D595" s="231" t="s">
        <v>164</v>
      </c>
      <c r="E595" s="249" t="s">
        <v>1</v>
      </c>
      <c r="F595" s="250" t="s">
        <v>168</v>
      </c>
      <c r="G595" s="248"/>
      <c r="H595" s="251">
        <v>6.5479999999999992</v>
      </c>
      <c r="I595" s="252"/>
      <c r="J595" s="248"/>
      <c r="K595" s="248"/>
      <c r="L595" s="253"/>
      <c r="M595" s="254"/>
      <c r="N595" s="255"/>
      <c r="O595" s="255"/>
      <c r="P595" s="255"/>
      <c r="Q595" s="255"/>
      <c r="R595" s="255"/>
      <c r="S595" s="255"/>
      <c r="T595" s="25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7" t="s">
        <v>164</v>
      </c>
      <c r="AU595" s="257" t="s">
        <v>83</v>
      </c>
      <c r="AV595" s="14" t="s">
        <v>162</v>
      </c>
      <c r="AW595" s="14" t="s">
        <v>31</v>
      </c>
      <c r="AX595" s="14" t="s">
        <v>81</v>
      </c>
      <c r="AY595" s="257" t="s">
        <v>156</v>
      </c>
    </row>
    <row r="596" s="12" customFormat="1" ht="22.8" customHeight="1">
      <c r="A596" s="12"/>
      <c r="B596" s="202"/>
      <c r="C596" s="203"/>
      <c r="D596" s="204" t="s">
        <v>72</v>
      </c>
      <c r="E596" s="216" t="s">
        <v>638</v>
      </c>
      <c r="F596" s="216" t="s">
        <v>639</v>
      </c>
      <c r="G596" s="203"/>
      <c r="H596" s="203"/>
      <c r="I596" s="206"/>
      <c r="J596" s="217">
        <f>BK596</f>
        <v>0</v>
      </c>
      <c r="K596" s="203"/>
      <c r="L596" s="208"/>
      <c r="M596" s="209"/>
      <c r="N596" s="210"/>
      <c r="O596" s="210"/>
      <c r="P596" s="211">
        <f>SUM(P597:P619)</f>
        <v>0</v>
      </c>
      <c r="Q596" s="210"/>
      <c r="R596" s="211">
        <f>SUM(R597:R619)</f>
        <v>0</v>
      </c>
      <c r="S596" s="210"/>
      <c r="T596" s="212">
        <f>SUM(T597:T619)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13" t="s">
        <v>81</v>
      </c>
      <c r="AT596" s="214" t="s">
        <v>72</v>
      </c>
      <c r="AU596" s="214" t="s">
        <v>81</v>
      </c>
      <c r="AY596" s="213" t="s">
        <v>156</v>
      </c>
      <c r="BK596" s="215">
        <f>SUM(BK597:BK619)</f>
        <v>0</v>
      </c>
    </row>
    <row r="597" s="2" customFormat="1" ht="33" customHeight="1">
      <c r="A597" s="38"/>
      <c r="B597" s="39"/>
      <c r="C597" s="218" t="s">
        <v>640</v>
      </c>
      <c r="D597" s="218" t="s">
        <v>158</v>
      </c>
      <c r="E597" s="219" t="s">
        <v>641</v>
      </c>
      <c r="F597" s="220" t="s">
        <v>642</v>
      </c>
      <c r="G597" s="221" t="s">
        <v>194</v>
      </c>
      <c r="H597" s="222">
        <v>122.758</v>
      </c>
      <c r="I597" s="223"/>
      <c r="J597" s="224">
        <f>ROUND(I597*H597,2)</f>
        <v>0</v>
      </c>
      <c r="K597" s="220" t="s">
        <v>1</v>
      </c>
      <c r="L597" s="44"/>
      <c r="M597" s="225" t="s">
        <v>1</v>
      </c>
      <c r="N597" s="226" t="s">
        <v>38</v>
      </c>
      <c r="O597" s="91"/>
      <c r="P597" s="227">
        <f>O597*H597</f>
        <v>0</v>
      </c>
      <c r="Q597" s="227">
        <v>0</v>
      </c>
      <c r="R597" s="227">
        <f>Q597*H597</f>
        <v>0</v>
      </c>
      <c r="S597" s="227">
        <v>0</v>
      </c>
      <c r="T597" s="228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9" t="s">
        <v>162</v>
      </c>
      <c r="AT597" s="229" t="s">
        <v>158</v>
      </c>
      <c r="AU597" s="229" t="s">
        <v>83</v>
      </c>
      <c r="AY597" s="17" t="s">
        <v>156</v>
      </c>
      <c r="BE597" s="230">
        <f>IF(N597="základní",J597,0)</f>
        <v>0</v>
      </c>
      <c r="BF597" s="230">
        <f>IF(N597="snížená",J597,0)</f>
        <v>0</v>
      </c>
      <c r="BG597" s="230">
        <f>IF(N597="zákl. přenesená",J597,0)</f>
        <v>0</v>
      </c>
      <c r="BH597" s="230">
        <f>IF(N597="sníž. přenesená",J597,0)</f>
        <v>0</v>
      </c>
      <c r="BI597" s="230">
        <f>IF(N597="nulová",J597,0)</f>
        <v>0</v>
      </c>
      <c r="BJ597" s="17" t="s">
        <v>81</v>
      </c>
      <c r="BK597" s="230">
        <f>ROUND(I597*H597,2)</f>
        <v>0</v>
      </c>
      <c r="BL597" s="17" t="s">
        <v>162</v>
      </c>
      <c r="BM597" s="229" t="s">
        <v>643</v>
      </c>
    </row>
    <row r="598" s="2" customFormat="1">
      <c r="A598" s="38"/>
      <c r="B598" s="39"/>
      <c r="C598" s="40"/>
      <c r="D598" s="231" t="s">
        <v>163</v>
      </c>
      <c r="E598" s="40"/>
      <c r="F598" s="232" t="s">
        <v>642</v>
      </c>
      <c r="G598" s="40"/>
      <c r="H598" s="40"/>
      <c r="I598" s="233"/>
      <c r="J598" s="40"/>
      <c r="K598" s="40"/>
      <c r="L598" s="44"/>
      <c r="M598" s="234"/>
      <c r="N598" s="235"/>
      <c r="O598" s="91"/>
      <c r="P598" s="91"/>
      <c r="Q598" s="91"/>
      <c r="R598" s="91"/>
      <c r="S598" s="91"/>
      <c r="T598" s="92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163</v>
      </c>
      <c r="AU598" s="17" t="s">
        <v>83</v>
      </c>
    </row>
    <row r="599" s="2" customFormat="1" ht="24.15" customHeight="1">
      <c r="A599" s="38"/>
      <c r="B599" s="39"/>
      <c r="C599" s="218" t="s">
        <v>416</v>
      </c>
      <c r="D599" s="218" t="s">
        <v>158</v>
      </c>
      <c r="E599" s="219" t="s">
        <v>644</v>
      </c>
      <c r="F599" s="220" t="s">
        <v>645</v>
      </c>
      <c r="G599" s="221" t="s">
        <v>194</v>
      </c>
      <c r="H599" s="222">
        <v>122.758</v>
      </c>
      <c r="I599" s="223"/>
      <c r="J599" s="224">
        <f>ROUND(I599*H599,2)</f>
        <v>0</v>
      </c>
      <c r="K599" s="220" t="s">
        <v>1</v>
      </c>
      <c r="L599" s="44"/>
      <c r="M599" s="225" t="s">
        <v>1</v>
      </c>
      <c r="N599" s="226" t="s">
        <v>38</v>
      </c>
      <c r="O599" s="91"/>
      <c r="P599" s="227">
        <f>O599*H599</f>
        <v>0</v>
      </c>
      <c r="Q599" s="227">
        <v>0</v>
      </c>
      <c r="R599" s="227">
        <f>Q599*H599</f>
        <v>0</v>
      </c>
      <c r="S599" s="227">
        <v>0</v>
      </c>
      <c r="T599" s="228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9" t="s">
        <v>162</v>
      </c>
      <c r="AT599" s="229" t="s">
        <v>158</v>
      </c>
      <c r="AU599" s="229" t="s">
        <v>83</v>
      </c>
      <c r="AY599" s="17" t="s">
        <v>156</v>
      </c>
      <c r="BE599" s="230">
        <f>IF(N599="základní",J599,0)</f>
        <v>0</v>
      </c>
      <c r="BF599" s="230">
        <f>IF(N599="snížená",J599,0)</f>
        <v>0</v>
      </c>
      <c r="BG599" s="230">
        <f>IF(N599="zákl. přenesená",J599,0)</f>
        <v>0</v>
      </c>
      <c r="BH599" s="230">
        <f>IF(N599="sníž. přenesená",J599,0)</f>
        <v>0</v>
      </c>
      <c r="BI599" s="230">
        <f>IF(N599="nulová",J599,0)</f>
        <v>0</v>
      </c>
      <c r="BJ599" s="17" t="s">
        <v>81</v>
      </c>
      <c r="BK599" s="230">
        <f>ROUND(I599*H599,2)</f>
        <v>0</v>
      </c>
      <c r="BL599" s="17" t="s">
        <v>162</v>
      </c>
      <c r="BM599" s="229" t="s">
        <v>646</v>
      </c>
    </row>
    <row r="600" s="2" customFormat="1">
      <c r="A600" s="38"/>
      <c r="B600" s="39"/>
      <c r="C600" s="40"/>
      <c r="D600" s="231" t="s">
        <v>163</v>
      </c>
      <c r="E600" s="40"/>
      <c r="F600" s="232" t="s">
        <v>645</v>
      </c>
      <c r="G600" s="40"/>
      <c r="H600" s="40"/>
      <c r="I600" s="233"/>
      <c r="J600" s="40"/>
      <c r="K600" s="40"/>
      <c r="L600" s="44"/>
      <c r="M600" s="234"/>
      <c r="N600" s="235"/>
      <c r="O600" s="91"/>
      <c r="P600" s="91"/>
      <c r="Q600" s="91"/>
      <c r="R600" s="91"/>
      <c r="S600" s="91"/>
      <c r="T600" s="92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163</v>
      </c>
      <c r="AU600" s="17" t="s">
        <v>83</v>
      </c>
    </row>
    <row r="601" s="2" customFormat="1" ht="24.15" customHeight="1">
      <c r="A601" s="38"/>
      <c r="B601" s="39"/>
      <c r="C601" s="218" t="s">
        <v>647</v>
      </c>
      <c r="D601" s="218" t="s">
        <v>158</v>
      </c>
      <c r="E601" s="219" t="s">
        <v>648</v>
      </c>
      <c r="F601" s="220" t="s">
        <v>649</v>
      </c>
      <c r="G601" s="221" t="s">
        <v>194</v>
      </c>
      <c r="H601" s="222">
        <v>2086.886</v>
      </c>
      <c r="I601" s="223"/>
      <c r="J601" s="224">
        <f>ROUND(I601*H601,2)</f>
        <v>0</v>
      </c>
      <c r="K601" s="220" t="s">
        <v>1</v>
      </c>
      <c r="L601" s="44"/>
      <c r="M601" s="225" t="s">
        <v>1</v>
      </c>
      <c r="N601" s="226" t="s">
        <v>38</v>
      </c>
      <c r="O601" s="91"/>
      <c r="P601" s="227">
        <f>O601*H601</f>
        <v>0</v>
      </c>
      <c r="Q601" s="227">
        <v>0</v>
      </c>
      <c r="R601" s="227">
        <f>Q601*H601</f>
        <v>0</v>
      </c>
      <c r="S601" s="227">
        <v>0</v>
      </c>
      <c r="T601" s="228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9" t="s">
        <v>162</v>
      </c>
      <c r="AT601" s="229" t="s">
        <v>158</v>
      </c>
      <c r="AU601" s="229" t="s">
        <v>83</v>
      </c>
      <c r="AY601" s="17" t="s">
        <v>156</v>
      </c>
      <c r="BE601" s="230">
        <f>IF(N601="základní",J601,0)</f>
        <v>0</v>
      </c>
      <c r="BF601" s="230">
        <f>IF(N601="snížená",J601,0)</f>
        <v>0</v>
      </c>
      <c r="BG601" s="230">
        <f>IF(N601="zákl. přenesená",J601,0)</f>
        <v>0</v>
      </c>
      <c r="BH601" s="230">
        <f>IF(N601="sníž. přenesená",J601,0)</f>
        <v>0</v>
      </c>
      <c r="BI601" s="230">
        <f>IF(N601="nulová",J601,0)</f>
        <v>0</v>
      </c>
      <c r="BJ601" s="17" t="s">
        <v>81</v>
      </c>
      <c r="BK601" s="230">
        <f>ROUND(I601*H601,2)</f>
        <v>0</v>
      </c>
      <c r="BL601" s="17" t="s">
        <v>162</v>
      </c>
      <c r="BM601" s="229" t="s">
        <v>650</v>
      </c>
    </row>
    <row r="602" s="2" customFormat="1">
      <c r="A602" s="38"/>
      <c r="B602" s="39"/>
      <c r="C602" s="40"/>
      <c r="D602" s="231" t="s">
        <v>163</v>
      </c>
      <c r="E602" s="40"/>
      <c r="F602" s="232" t="s">
        <v>649</v>
      </c>
      <c r="G602" s="40"/>
      <c r="H602" s="40"/>
      <c r="I602" s="233"/>
      <c r="J602" s="40"/>
      <c r="K602" s="40"/>
      <c r="L602" s="44"/>
      <c r="M602" s="234"/>
      <c r="N602" s="235"/>
      <c r="O602" s="91"/>
      <c r="P602" s="91"/>
      <c r="Q602" s="91"/>
      <c r="R602" s="91"/>
      <c r="S602" s="91"/>
      <c r="T602" s="92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163</v>
      </c>
      <c r="AU602" s="17" t="s">
        <v>83</v>
      </c>
    </row>
    <row r="603" s="13" customFormat="1">
      <c r="A603" s="13"/>
      <c r="B603" s="236"/>
      <c r="C603" s="237"/>
      <c r="D603" s="231" t="s">
        <v>164</v>
      </c>
      <c r="E603" s="238" t="s">
        <v>1</v>
      </c>
      <c r="F603" s="239" t="s">
        <v>651</v>
      </c>
      <c r="G603" s="237"/>
      <c r="H603" s="240">
        <v>2086.886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6" t="s">
        <v>164</v>
      </c>
      <c r="AU603" s="246" t="s">
        <v>83</v>
      </c>
      <c r="AV603" s="13" t="s">
        <v>83</v>
      </c>
      <c r="AW603" s="13" t="s">
        <v>31</v>
      </c>
      <c r="AX603" s="13" t="s">
        <v>73</v>
      </c>
      <c r="AY603" s="246" t="s">
        <v>156</v>
      </c>
    </row>
    <row r="604" s="14" customFormat="1">
      <c r="A604" s="14"/>
      <c r="B604" s="247"/>
      <c r="C604" s="248"/>
      <c r="D604" s="231" t="s">
        <v>164</v>
      </c>
      <c r="E604" s="249" t="s">
        <v>1</v>
      </c>
      <c r="F604" s="250" t="s">
        <v>168</v>
      </c>
      <c r="G604" s="248"/>
      <c r="H604" s="251">
        <v>2086.886</v>
      </c>
      <c r="I604" s="252"/>
      <c r="J604" s="248"/>
      <c r="K604" s="248"/>
      <c r="L604" s="253"/>
      <c r="M604" s="254"/>
      <c r="N604" s="255"/>
      <c r="O604" s="255"/>
      <c r="P604" s="255"/>
      <c r="Q604" s="255"/>
      <c r="R604" s="255"/>
      <c r="S604" s="255"/>
      <c r="T604" s="25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7" t="s">
        <v>164</v>
      </c>
      <c r="AU604" s="257" t="s">
        <v>83</v>
      </c>
      <c r="AV604" s="14" t="s">
        <v>162</v>
      </c>
      <c r="AW604" s="14" t="s">
        <v>31</v>
      </c>
      <c r="AX604" s="14" t="s">
        <v>81</v>
      </c>
      <c r="AY604" s="257" t="s">
        <v>156</v>
      </c>
    </row>
    <row r="605" s="2" customFormat="1" ht="33" customHeight="1">
      <c r="A605" s="38"/>
      <c r="B605" s="39"/>
      <c r="C605" s="218" t="s">
        <v>421</v>
      </c>
      <c r="D605" s="218" t="s">
        <v>158</v>
      </c>
      <c r="E605" s="219" t="s">
        <v>652</v>
      </c>
      <c r="F605" s="220" t="s">
        <v>653</v>
      </c>
      <c r="G605" s="221" t="s">
        <v>194</v>
      </c>
      <c r="H605" s="222">
        <v>9.7149999999999999</v>
      </c>
      <c r="I605" s="223"/>
      <c r="J605" s="224">
        <f>ROUND(I605*H605,2)</f>
        <v>0</v>
      </c>
      <c r="K605" s="220" t="s">
        <v>1</v>
      </c>
      <c r="L605" s="44"/>
      <c r="M605" s="225" t="s">
        <v>1</v>
      </c>
      <c r="N605" s="226" t="s">
        <v>38</v>
      </c>
      <c r="O605" s="91"/>
      <c r="P605" s="227">
        <f>O605*H605</f>
        <v>0</v>
      </c>
      <c r="Q605" s="227">
        <v>0</v>
      </c>
      <c r="R605" s="227">
        <f>Q605*H605</f>
        <v>0</v>
      </c>
      <c r="S605" s="227">
        <v>0</v>
      </c>
      <c r="T605" s="228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9" t="s">
        <v>162</v>
      </c>
      <c r="AT605" s="229" t="s">
        <v>158</v>
      </c>
      <c r="AU605" s="229" t="s">
        <v>83</v>
      </c>
      <c r="AY605" s="17" t="s">
        <v>156</v>
      </c>
      <c r="BE605" s="230">
        <f>IF(N605="základní",J605,0)</f>
        <v>0</v>
      </c>
      <c r="BF605" s="230">
        <f>IF(N605="snížená",J605,0)</f>
        <v>0</v>
      </c>
      <c r="BG605" s="230">
        <f>IF(N605="zákl. přenesená",J605,0)</f>
        <v>0</v>
      </c>
      <c r="BH605" s="230">
        <f>IF(N605="sníž. přenesená",J605,0)</f>
        <v>0</v>
      </c>
      <c r="BI605" s="230">
        <f>IF(N605="nulová",J605,0)</f>
        <v>0</v>
      </c>
      <c r="BJ605" s="17" t="s">
        <v>81</v>
      </c>
      <c r="BK605" s="230">
        <f>ROUND(I605*H605,2)</f>
        <v>0</v>
      </c>
      <c r="BL605" s="17" t="s">
        <v>162</v>
      </c>
      <c r="BM605" s="229" t="s">
        <v>654</v>
      </c>
    </row>
    <row r="606" s="2" customFormat="1">
      <c r="A606" s="38"/>
      <c r="B606" s="39"/>
      <c r="C606" s="40"/>
      <c r="D606" s="231" t="s">
        <v>163</v>
      </c>
      <c r="E606" s="40"/>
      <c r="F606" s="232" t="s">
        <v>653</v>
      </c>
      <c r="G606" s="40"/>
      <c r="H606" s="40"/>
      <c r="I606" s="233"/>
      <c r="J606" s="40"/>
      <c r="K606" s="40"/>
      <c r="L606" s="44"/>
      <c r="M606" s="234"/>
      <c r="N606" s="235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163</v>
      </c>
      <c r="AU606" s="17" t="s">
        <v>83</v>
      </c>
    </row>
    <row r="607" s="13" customFormat="1">
      <c r="A607" s="13"/>
      <c r="B607" s="236"/>
      <c r="C607" s="237"/>
      <c r="D607" s="231" t="s">
        <v>164</v>
      </c>
      <c r="E607" s="238" t="s">
        <v>1</v>
      </c>
      <c r="F607" s="239" t="s">
        <v>655</v>
      </c>
      <c r="G607" s="237"/>
      <c r="H607" s="240">
        <v>21.260999999999996</v>
      </c>
      <c r="I607" s="241"/>
      <c r="J607" s="237"/>
      <c r="K607" s="237"/>
      <c r="L607" s="242"/>
      <c r="M607" s="243"/>
      <c r="N607" s="244"/>
      <c r="O607" s="244"/>
      <c r="P607" s="244"/>
      <c r="Q607" s="244"/>
      <c r="R607" s="244"/>
      <c r="S607" s="244"/>
      <c r="T607" s="24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6" t="s">
        <v>164</v>
      </c>
      <c r="AU607" s="246" t="s">
        <v>83</v>
      </c>
      <c r="AV607" s="13" t="s">
        <v>83</v>
      </c>
      <c r="AW607" s="13" t="s">
        <v>31</v>
      </c>
      <c r="AX607" s="13" t="s">
        <v>73</v>
      </c>
      <c r="AY607" s="246" t="s">
        <v>156</v>
      </c>
    </row>
    <row r="608" s="13" customFormat="1">
      <c r="A608" s="13"/>
      <c r="B608" s="236"/>
      <c r="C608" s="237"/>
      <c r="D608" s="231" t="s">
        <v>164</v>
      </c>
      <c r="E608" s="238" t="s">
        <v>1</v>
      </c>
      <c r="F608" s="239" t="s">
        <v>656</v>
      </c>
      <c r="G608" s="237"/>
      <c r="H608" s="240">
        <v>-11.545999999999999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6" t="s">
        <v>164</v>
      </c>
      <c r="AU608" s="246" t="s">
        <v>83</v>
      </c>
      <c r="AV608" s="13" t="s">
        <v>83</v>
      </c>
      <c r="AW608" s="13" t="s">
        <v>31</v>
      </c>
      <c r="AX608" s="13" t="s">
        <v>73</v>
      </c>
      <c r="AY608" s="246" t="s">
        <v>156</v>
      </c>
    </row>
    <row r="609" s="14" customFormat="1">
      <c r="A609" s="14"/>
      <c r="B609" s="247"/>
      <c r="C609" s="248"/>
      <c r="D609" s="231" t="s">
        <v>164</v>
      </c>
      <c r="E609" s="249" t="s">
        <v>1</v>
      </c>
      <c r="F609" s="250" t="s">
        <v>168</v>
      </c>
      <c r="G609" s="248"/>
      <c r="H609" s="251">
        <v>9.7149999999999963</v>
      </c>
      <c r="I609" s="252"/>
      <c r="J609" s="248"/>
      <c r="K609" s="248"/>
      <c r="L609" s="253"/>
      <c r="M609" s="254"/>
      <c r="N609" s="255"/>
      <c r="O609" s="255"/>
      <c r="P609" s="255"/>
      <c r="Q609" s="255"/>
      <c r="R609" s="255"/>
      <c r="S609" s="255"/>
      <c r="T609" s="25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7" t="s">
        <v>164</v>
      </c>
      <c r="AU609" s="257" t="s">
        <v>83</v>
      </c>
      <c r="AV609" s="14" t="s">
        <v>162</v>
      </c>
      <c r="AW609" s="14" t="s">
        <v>31</v>
      </c>
      <c r="AX609" s="14" t="s">
        <v>81</v>
      </c>
      <c r="AY609" s="257" t="s">
        <v>156</v>
      </c>
    </row>
    <row r="610" s="2" customFormat="1" ht="37.8" customHeight="1">
      <c r="A610" s="38"/>
      <c r="B610" s="39"/>
      <c r="C610" s="218" t="s">
        <v>657</v>
      </c>
      <c r="D610" s="218" t="s">
        <v>158</v>
      </c>
      <c r="E610" s="219" t="s">
        <v>658</v>
      </c>
      <c r="F610" s="220" t="s">
        <v>659</v>
      </c>
      <c r="G610" s="221" t="s">
        <v>194</v>
      </c>
      <c r="H610" s="222">
        <v>61.463000000000001</v>
      </c>
      <c r="I610" s="223"/>
      <c r="J610" s="224">
        <f>ROUND(I610*H610,2)</f>
        <v>0</v>
      </c>
      <c r="K610" s="220" t="s">
        <v>1</v>
      </c>
      <c r="L610" s="44"/>
      <c r="M610" s="225" t="s">
        <v>1</v>
      </c>
      <c r="N610" s="226" t="s">
        <v>38</v>
      </c>
      <c r="O610" s="91"/>
      <c r="P610" s="227">
        <f>O610*H610</f>
        <v>0</v>
      </c>
      <c r="Q610" s="227">
        <v>0</v>
      </c>
      <c r="R610" s="227">
        <f>Q610*H610</f>
        <v>0</v>
      </c>
      <c r="S610" s="227">
        <v>0</v>
      </c>
      <c r="T610" s="228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9" t="s">
        <v>162</v>
      </c>
      <c r="AT610" s="229" t="s">
        <v>158</v>
      </c>
      <c r="AU610" s="229" t="s">
        <v>83</v>
      </c>
      <c r="AY610" s="17" t="s">
        <v>156</v>
      </c>
      <c r="BE610" s="230">
        <f>IF(N610="základní",J610,0)</f>
        <v>0</v>
      </c>
      <c r="BF610" s="230">
        <f>IF(N610="snížená",J610,0)</f>
        <v>0</v>
      </c>
      <c r="BG610" s="230">
        <f>IF(N610="zákl. přenesená",J610,0)</f>
        <v>0</v>
      </c>
      <c r="BH610" s="230">
        <f>IF(N610="sníž. přenesená",J610,0)</f>
        <v>0</v>
      </c>
      <c r="BI610" s="230">
        <f>IF(N610="nulová",J610,0)</f>
        <v>0</v>
      </c>
      <c r="BJ610" s="17" t="s">
        <v>81</v>
      </c>
      <c r="BK610" s="230">
        <f>ROUND(I610*H610,2)</f>
        <v>0</v>
      </c>
      <c r="BL610" s="17" t="s">
        <v>162</v>
      </c>
      <c r="BM610" s="229" t="s">
        <v>660</v>
      </c>
    </row>
    <row r="611" s="2" customFormat="1">
      <c r="A611" s="38"/>
      <c r="B611" s="39"/>
      <c r="C611" s="40"/>
      <c r="D611" s="231" t="s">
        <v>163</v>
      </c>
      <c r="E611" s="40"/>
      <c r="F611" s="232" t="s">
        <v>659</v>
      </c>
      <c r="G611" s="40"/>
      <c r="H611" s="40"/>
      <c r="I611" s="233"/>
      <c r="J611" s="40"/>
      <c r="K611" s="40"/>
      <c r="L611" s="44"/>
      <c r="M611" s="234"/>
      <c r="N611" s="235"/>
      <c r="O611" s="91"/>
      <c r="P611" s="91"/>
      <c r="Q611" s="91"/>
      <c r="R611" s="91"/>
      <c r="S611" s="91"/>
      <c r="T611" s="92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T611" s="17" t="s">
        <v>163</v>
      </c>
      <c r="AU611" s="17" t="s">
        <v>83</v>
      </c>
    </row>
    <row r="612" s="13" customFormat="1">
      <c r="A612" s="13"/>
      <c r="B612" s="236"/>
      <c r="C612" s="237"/>
      <c r="D612" s="231" t="s">
        <v>164</v>
      </c>
      <c r="E612" s="238" t="s">
        <v>1</v>
      </c>
      <c r="F612" s="239" t="s">
        <v>661</v>
      </c>
      <c r="G612" s="237"/>
      <c r="H612" s="240">
        <v>61.462999999999994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6" t="s">
        <v>164</v>
      </c>
      <c r="AU612" s="246" t="s">
        <v>83</v>
      </c>
      <c r="AV612" s="13" t="s">
        <v>83</v>
      </c>
      <c r="AW612" s="13" t="s">
        <v>31</v>
      </c>
      <c r="AX612" s="13" t="s">
        <v>73</v>
      </c>
      <c r="AY612" s="246" t="s">
        <v>156</v>
      </c>
    </row>
    <row r="613" s="14" customFormat="1">
      <c r="A613" s="14"/>
      <c r="B613" s="247"/>
      <c r="C613" s="248"/>
      <c r="D613" s="231" t="s">
        <v>164</v>
      </c>
      <c r="E613" s="249" t="s">
        <v>1</v>
      </c>
      <c r="F613" s="250" t="s">
        <v>168</v>
      </c>
      <c r="G613" s="248"/>
      <c r="H613" s="251">
        <v>61.462999999999994</v>
      </c>
      <c r="I613" s="252"/>
      <c r="J613" s="248"/>
      <c r="K613" s="248"/>
      <c r="L613" s="253"/>
      <c r="M613" s="254"/>
      <c r="N613" s="255"/>
      <c r="O613" s="255"/>
      <c r="P613" s="255"/>
      <c r="Q613" s="255"/>
      <c r="R613" s="255"/>
      <c r="S613" s="255"/>
      <c r="T613" s="25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7" t="s">
        <v>164</v>
      </c>
      <c r="AU613" s="257" t="s">
        <v>83</v>
      </c>
      <c r="AV613" s="14" t="s">
        <v>162</v>
      </c>
      <c r="AW613" s="14" t="s">
        <v>31</v>
      </c>
      <c r="AX613" s="14" t="s">
        <v>81</v>
      </c>
      <c r="AY613" s="257" t="s">
        <v>156</v>
      </c>
    </row>
    <row r="614" s="2" customFormat="1" ht="44.25" customHeight="1">
      <c r="A614" s="38"/>
      <c r="B614" s="39"/>
      <c r="C614" s="218" t="s">
        <v>425</v>
      </c>
      <c r="D614" s="218" t="s">
        <v>158</v>
      </c>
      <c r="E614" s="219" t="s">
        <v>662</v>
      </c>
      <c r="F614" s="220" t="s">
        <v>663</v>
      </c>
      <c r="G614" s="221" t="s">
        <v>194</v>
      </c>
      <c r="H614" s="222">
        <v>18.620999999999999</v>
      </c>
      <c r="I614" s="223"/>
      <c r="J614" s="224">
        <f>ROUND(I614*H614,2)</f>
        <v>0</v>
      </c>
      <c r="K614" s="220" t="s">
        <v>1</v>
      </c>
      <c r="L614" s="44"/>
      <c r="M614" s="225" t="s">
        <v>1</v>
      </c>
      <c r="N614" s="226" t="s">
        <v>38</v>
      </c>
      <c r="O614" s="91"/>
      <c r="P614" s="227">
        <f>O614*H614</f>
        <v>0</v>
      </c>
      <c r="Q614" s="227">
        <v>0</v>
      </c>
      <c r="R614" s="227">
        <f>Q614*H614</f>
        <v>0</v>
      </c>
      <c r="S614" s="227">
        <v>0</v>
      </c>
      <c r="T614" s="228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9" t="s">
        <v>162</v>
      </c>
      <c r="AT614" s="229" t="s">
        <v>158</v>
      </c>
      <c r="AU614" s="229" t="s">
        <v>83</v>
      </c>
      <c r="AY614" s="17" t="s">
        <v>156</v>
      </c>
      <c r="BE614" s="230">
        <f>IF(N614="základní",J614,0)</f>
        <v>0</v>
      </c>
      <c r="BF614" s="230">
        <f>IF(N614="snížená",J614,0)</f>
        <v>0</v>
      </c>
      <c r="BG614" s="230">
        <f>IF(N614="zákl. přenesená",J614,0)</f>
        <v>0</v>
      </c>
      <c r="BH614" s="230">
        <f>IF(N614="sníž. přenesená",J614,0)</f>
        <v>0</v>
      </c>
      <c r="BI614" s="230">
        <f>IF(N614="nulová",J614,0)</f>
        <v>0</v>
      </c>
      <c r="BJ614" s="17" t="s">
        <v>81</v>
      </c>
      <c r="BK614" s="230">
        <f>ROUND(I614*H614,2)</f>
        <v>0</v>
      </c>
      <c r="BL614" s="17" t="s">
        <v>162</v>
      </c>
      <c r="BM614" s="229" t="s">
        <v>664</v>
      </c>
    </row>
    <row r="615" s="2" customFormat="1">
      <c r="A615" s="38"/>
      <c r="B615" s="39"/>
      <c r="C615" s="40"/>
      <c r="D615" s="231" t="s">
        <v>163</v>
      </c>
      <c r="E615" s="40"/>
      <c r="F615" s="232" t="s">
        <v>663</v>
      </c>
      <c r="G615" s="40"/>
      <c r="H615" s="40"/>
      <c r="I615" s="233"/>
      <c r="J615" s="40"/>
      <c r="K615" s="40"/>
      <c r="L615" s="44"/>
      <c r="M615" s="234"/>
      <c r="N615" s="235"/>
      <c r="O615" s="91"/>
      <c r="P615" s="91"/>
      <c r="Q615" s="91"/>
      <c r="R615" s="91"/>
      <c r="S615" s="91"/>
      <c r="T615" s="92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163</v>
      </c>
      <c r="AU615" s="17" t="s">
        <v>83</v>
      </c>
    </row>
    <row r="616" s="13" customFormat="1">
      <c r="A616" s="13"/>
      <c r="B616" s="236"/>
      <c r="C616" s="237"/>
      <c r="D616" s="231" t="s">
        <v>164</v>
      </c>
      <c r="E616" s="238" t="s">
        <v>1</v>
      </c>
      <c r="F616" s="239" t="s">
        <v>665</v>
      </c>
      <c r="G616" s="237"/>
      <c r="H616" s="240">
        <v>18.620999999999999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6" t="s">
        <v>164</v>
      </c>
      <c r="AU616" s="246" t="s">
        <v>83</v>
      </c>
      <c r="AV616" s="13" t="s">
        <v>83</v>
      </c>
      <c r="AW616" s="13" t="s">
        <v>31</v>
      </c>
      <c r="AX616" s="13" t="s">
        <v>73</v>
      </c>
      <c r="AY616" s="246" t="s">
        <v>156</v>
      </c>
    </row>
    <row r="617" s="14" customFormat="1">
      <c r="A617" s="14"/>
      <c r="B617" s="247"/>
      <c r="C617" s="248"/>
      <c r="D617" s="231" t="s">
        <v>164</v>
      </c>
      <c r="E617" s="249" t="s">
        <v>1</v>
      </c>
      <c r="F617" s="250" t="s">
        <v>168</v>
      </c>
      <c r="G617" s="248"/>
      <c r="H617" s="251">
        <v>18.620999999999999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7" t="s">
        <v>164</v>
      </c>
      <c r="AU617" s="257" t="s">
        <v>83</v>
      </c>
      <c r="AV617" s="14" t="s">
        <v>162</v>
      </c>
      <c r="AW617" s="14" t="s">
        <v>31</v>
      </c>
      <c r="AX617" s="14" t="s">
        <v>81</v>
      </c>
      <c r="AY617" s="257" t="s">
        <v>156</v>
      </c>
    </row>
    <row r="618" s="2" customFormat="1" ht="44.25" customHeight="1">
      <c r="A618" s="38"/>
      <c r="B618" s="39"/>
      <c r="C618" s="218" t="s">
        <v>666</v>
      </c>
      <c r="D618" s="218" t="s">
        <v>158</v>
      </c>
      <c r="E618" s="219" t="s">
        <v>667</v>
      </c>
      <c r="F618" s="220" t="s">
        <v>668</v>
      </c>
      <c r="G618" s="221" t="s">
        <v>194</v>
      </c>
      <c r="H618" s="222">
        <v>8.2170000000000005</v>
      </c>
      <c r="I618" s="223"/>
      <c r="J618" s="224">
        <f>ROUND(I618*H618,2)</f>
        <v>0</v>
      </c>
      <c r="K618" s="220" t="s">
        <v>1</v>
      </c>
      <c r="L618" s="44"/>
      <c r="M618" s="225" t="s">
        <v>1</v>
      </c>
      <c r="N618" s="226" t="s">
        <v>38</v>
      </c>
      <c r="O618" s="91"/>
      <c r="P618" s="227">
        <f>O618*H618</f>
        <v>0</v>
      </c>
      <c r="Q618" s="227">
        <v>0</v>
      </c>
      <c r="R618" s="227">
        <f>Q618*H618</f>
        <v>0</v>
      </c>
      <c r="S618" s="227">
        <v>0</v>
      </c>
      <c r="T618" s="228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9" t="s">
        <v>162</v>
      </c>
      <c r="AT618" s="229" t="s">
        <v>158</v>
      </c>
      <c r="AU618" s="229" t="s">
        <v>83</v>
      </c>
      <c r="AY618" s="17" t="s">
        <v>156</v>
      </c>
      <c r="BE618" s="230">
        <f>IF(N618="základní",J618,0)</f>
        <v>0</v>
      </c>
      <c r="BF618" s="230">
        <f>IF(N618="snížená",J618,0)</f>
        <v>0</v>
      </c>
      <c r="BG618" s="230">
        <f>IF(N618="zákl. přenesená",J618,0)</f>
        <v>0</v>
      </c>
      <c r="BH618" s="230">
        <f>IF(N618="sníž. přenesená",J618,0)</f>
        <v>0</v>
      </c>
      <c r="BI618" s="230">
        <f>IF(N618="nulová",J618,0)</f>
        <v>0</v>
      </c>
      <c r="BJ618" s="17" t="s">
        <v>81</v>
      </c>
      <c r="BK618" s="230">
        <f>ROUND(I618*H618,2)</f>
        <v>0</v>
      </c>
      <c r="BL618" s="17" t="s">
        <v>162</v>
      </c>
      <c r="BM618" s="229" t="s">
        <v>669</v>
      </c>
    </row>
    <row r="619" s="2" customFormat="1">
      <c r="A619" s="38"/>
      <c r="B619" s="39"/>
      <c r="C619" s="40"/>
      <c r="D619" s="231" t="s">
        <v>163</v>
      </c>
      <c r="E619" s="40"/>
      <c r="F619" s="232" t="s">
        <v>668</v>
      </c>
      <c r="G619" s="40"/>
      <c r="H619" s="40"/>
      <c r="I619" s="233"/>
      <c r="J619" s="40"/>
      <c r="K619" s="40"/>
      <c r="L619" s="44"/>
      <c r="M619" s="234"/>
      <c r="N619" s="235"/>
      <c r="O619" s="91"/>
      <c r="P619" s="91"/>
      <c r="Q619" s="91"/>
      <c r="R619" s="91"/>
      <c r="S619" s="91"/>
      <c r="T619" s="92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163</v>
      </c>
      <c r="AU619" s="17" t="s">
        <v>83</v>
      </c>
    </row>
    <row r="620" s="12" customFormat="1" ht="22.8" customHeight="1">
      <c r="A620" s="12"/>
      <c r="B620" s="202"/>
      <c r="C620" s="203"/>
      <c r="D620" s="204" t="s">
        <v>72</v>
      </c>
      <c r="E620" s="216" t="s">
        <v>670</v>
      </c>
      <c r="F620" s="216" t="s">
        <v>671</v>
      </c>
      <c r="G620" s="203"/>
      <c r="H620" s="203"/>
      <c r="I620" s="206"/>
      <c r="J620" s="217">
        <f>BK620</f>
        <v>0</v>
      </c>
      <c r="K620" s="203"/>
      <c r="L620" s="208"/>
      <c r="M620" s="209"/>
      <c r="N620" s="210"/>
      <c r="O620" s="210"/>
      <c r="P620" s="211">
        <f>SUM(P621:P622)</f>
        <v>0</v>
      </c>
      <c r="Q620" s="210"/>
      <c r="R620" s="211">
        <f>SUM(R621:R622)</f>
        <v>0</v>
      </c>
      <c r="S620" s="210"/>
      <c r="T620" s="212">
        <f>SUM(T621:T622)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13" t="s">
        <v>81</v>
      </c>
      <c r="AT620" s="214" t="s">
        <v>72</v>
      </c>
      <c r="AU620" s="214" t="s">
        <v>81</v>
      </c>
      <c r="AY620" s="213" t="s">
        <v>156</v>
      </c>
      <c r="BK620" s="215">
        <f>SUM(BK621:BK622)</f>
        <v>0</v>
      </c>
    </row>
    <row r="621" s="2" customFormat="1" ht="33" customHeight="1">
      <c r="A621" s="38"/>
      <c r="B621" s="39"/>
      <c r="C621" s="218" t="s">
        <v>429</v>
      </c>
      <c r="D621" s="218" t="s">
        <v>158</v>
      </c>
      <c r="E621" s="219" t="s">
        <v>672</v>
      </c>
      <c r="F621" s="220" t="s">
        <v>673</v>
      </c>
      <c r="G621" s="221" t="s">
        <v>194</v>
      </c>
      <c r="H621" s="222">
        <v>126.298</v>
      </c>
      <c r="I621" s="223"/>
      <c r="J621" s="224">
        <f>ROUND(I621*H621,2)</f>
        <v>0</v>
      </c>
      <c r="K621" s="220" t="s">
        <v>1</v>
      </c>
      <c r="L621" s="44"/>
      <c r="M621" s="225" t="s">
        <v>1</v>
      </c>
      <c r="N621" s="226" t="s">
        <v>38</v>
      </c>
      <c r="O621" s="91"/>
      <c r="P621" s="227">
        <f>O621*H621</f>
        <v>0</v>
      </c>
      <c r="Q621" s="227">
        <v>0</v>
      </c>
      <c r="R621" s="227">
        <f>Q621*H621</f>
        <v>0</v>
      </c>
      <c r="S621" s="227">
        <v>0</v>
      </c>
      <c r="T621" s="228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9" t="s">
        <v>162</v>
      </c>
      <c r="AT621" s="229" t="s">
        <v>158</v>
      </c>
      <c r="AU621" s="229" t="s">
        <v>83</v>
      </c>
      <c r="AY621" s="17" t="s">
        <v>156</v>
      </c>
      <c r="BE621" s="230">
        <f>IF(N621="základní",J621,0)</f>
        <v>0</v>
      </c>
      <c r="BF621" s="230">
        <f>IF(N621="snížená",J621,0)</f>
        <v>0</v>
      </c>
      <c r="BG621" s="230">
        <f>IF(N621="zákl. přenesená",J621,0)</f>
        <v>0</v>
      </c>
      <c r="BH621" s="230">
        <f>IF(N621="sníž. přenesená",J621,0)</f>
        <v>0</v>
      </c>
      <c r="BI621" s="230">
        <f>IF(N621="nulová",J621,0)</f>
        <v>0</v>
      </c>
      <c r="BJ621" s="17" t="s">
        <v>81</v>
      </c>
      <c r="BK621" s="230">
        <f>ROUND(I621*H621,2)</f>
        <v>0</v>
      </c>
      <c r="BL621" s="17" t="s">
        <v>162</v>
      </c>
      <c r="BM621" s="229" t="s">
        <v>674</v>
      </c>
    </row>
    <row r="622" s="2" customFormat="1">
      <c r="A622" s="38"/>
      <c r="B622" s="39"/>
      <c r="C622" s="40"/>
      <c r="D622" s="231" t="s">
        <v>163</v>
      </c>
      <c r="E622" s="40"/>
      <c r="F622" s="232" t="s">
        <v>673</v>
      </c>
      <c r="G622" s="40"/>
      <c r="H622" s="40"/>
      <c r="I622" s="233"/>
      <c r="J622" s="40"/>
      <c r="K622" s="40"/>
      <c r="L622" s="44"/>
      <c r="M622" s="234"/>
      <c r="N622" s="235"/>
      <c r="O622" s="91"/>
      <c r="P622" s="91"/>
      <c r="Q622" s="91"/>
      <c r="R622" s="91"/>
      <c r="S622" s="91"/>
      <c r="T622" s="92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163</v>
      </c>
      <c r="AU622" s="17" t="s">
        <v>83</v>
      </c>
    </row>
    <row r="623" s="12" customFormat="1" ht="25.92" customHeight="1">
      <c r="A623" s="12"/>
      <c r="B623" s="202"/>
      <c r="C623" s="203"/>
      <c r="D623" s="204" t="s">
        <v>72</v>
      </c>
      <c r="E623" s="205" t="s">
        <v>675</v>
      </c>
      <c r="F623" s="205" t="s">
        <v>676</v>
      </c>
      <c r="G623" s="203"/>
      <c r="H623" s="203"/>
      <c r="I623" s="206"/>
      <c r="J623" s="207">
        <f>BK623</f>
        <v>0</v>
      </c>
      <c r="K623" s="203"/>
      <c r="L623" s="208"/>
      <c r="M623" s="209"/>
      <c r="N623" s="210"/>
      <c r="O623" s="210"/>
      <c r="P623" s="211">
        <f>P624+P643+P670+P677+P684+P717+P780+P838+P884+P903+P916+P959+P967</f>
        <v>0</v>
      </c>
      <c r="Q623" s="210"/>
      <c r="R623" s="211">
        <f>R624+R643+R670+R677+R684+R717+R780+R838+R884+R903+R916+R959+R967</f>
        <v>0</v>
      </c>
      <c r="S623" s="210"/>
      <c r="T623" s="212">
        <f>T624+T643+T670+T677+T684+T717+T780+T838+T884+T903+T916+T959+T967</f>
        <v>0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13" t="s">
        <v>83</v>
      </c>
      <c r="AT623" s="214" t="s">
        <v>72</v>
      </c>
      <c r="AU623" s="214" t="s">
        <v>73</v>
      </c>
      <c r="AY623" s="213" t="s">
        <v>156</v>
      </c>
      <c r="BK623" s="215">
        <f>BK624+BK643+BK670+BK677+BK684+BK717+BK780+BK838+BK884+BK903+BK916+BK959+BK967</f>
        <v>0</v>
      </c>
    </row>
    <row r="624" s="12" customFormat="1" ht="22.8" customHeight="1">
      <c r="A624" s="12"/>
      <c r="B624" s="202"/>
      <c r="C624" s="203"/>
      <c r="D624" s="204" t="s">
        <v>72</v>
      </c>
      <c r="E624" s="216" t="s">
        <v>677</v>
      </c>
      <c r="F624" s="216" t="s">
        <v>678</v>
      </c>
      <c r="G624" s="203"/>
      <c r="H624" s="203"/>
      <c r="I624" s="206"/>
      <c r="J624" s="217">
        <f>BK624</f>
        <v>0</v>
      </c>
      <c r="K624" s="203"/>
      <c r="L624" s="208"/>
      <c r="M624" s="209"/>
      <c r="N624" s="210"/>
      <c r="O624" s="210"/>
      <c r="P624" s="211">
        <f>SUM(P625:P642)</f>
        <v>0</v>
      </c>
      <c r="Q624" s="210"/>
      <c r="R624" s="211">
        <f>SUM(R625:R642)</f>
        <v>0</v>
      </c>
      <c r="S624" s="210"/>
      <c r="T624" s="212">
        <f>SUM(T625:T642)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13" t="s">
        <v>83</v>
      </c>
      <c r="AT624" s="214" t="s">
        <v>72</v>
      </c>
      <c r="AU624" s="214" t="s">
        <v>81</v>
      </c>
      <c r="AY624" s="213" t="s">
        <v>156</v>
      </c>
      <c r="BK624" s="215">
        <f>SUM(BK625:BK642)</f>
        <v>0</v>
      </c>
    </row>
    <row r="625" s="2" customFormat="1" ht="24.15" customHeight="1">
      <c r="A625" s="38"/>
      <c r="B625" s="39"/>
      <c r="C625" s="218" t="s">
        <v>679</v>
      </c>
      <c r="D625" s="218" t="s">
        <v>158</v>
      </c>
      <c r="E625" s="219" t="s">
        <v>680</v>
      </c>
      <c r="F625" s="220" t="s">
        <v>681</v>
      </c>
      <c r="G625" s="221" t="s">
        <v>161</v>
      </c>
      <c r="H625" s="222">
        <v>161.38999999999999</v>
      </c>
      <c r="I625" s="223"/>
      <c r="J625" s="224">
        <f>ROUND(I625*H625,2)</f>
        <v>0</v>
      </c>
      <c r="K625" s="220" t="s">
        <v>1</v>
      </c>
      <c r="L625" s="44"/>
      <c r="M625" s="225" t="s">
        <v>1</v>
      </c>
      <c r="N625" s="226" t="s">
        <v>38</v>
      </c>
      <c r="O625" s="91"/>
      <c r="P625" s="227">
        <f>O625*H625</f>
        <v>0</v>
      </c>
      <c r="Q625" s="227">
        <v>0</v>
      </c>
      <c r="R625" s="227">
        <f>Q625*H625</f>
        <v>0</v>
      </c>
      <c r="S625" s="227">
        <v>0</v>
      </c>
      <c r="T625" s="228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9" t="s">
        <v>199</v>
      </c>
      <c r="AT625" s="229" t="s">
        <v>158</v>
      </c>
      <c r="AU625" s="229" t="s">
        <v>83</v>
      </c>
      <c r="AY625" s="17" t="s">
        <v>156</v>
      </c>
      <c r="BE625" s="230">
        <f>IF(N625="základní",J625,0)</f>
        <v>0</v>
      </c>
      <c r="BF625" s="230">
        <f>IF(N625="snížená",J625,0)</f>
        <v>0</v>
      </c>
      <c r="BG625" s="230">
        <f>IF(N625="zákl. přenesená",J625,0)</f>
        <v>0</v>
      </c>
      <c r="BH625" s="230">
        <f>IF(N625="sníž. přenesená",J625,0)</f>
        <v>0</v>
      </c>
      <c r="BI625" s="230">
        <f>IF(N625="nulová",J625,0)</f>
        <v>0</v>
      </c>
      <c r="BJ625" s="17" t="s">
        <v>81</v>
      </c>
      <c r="BK625" s="230">
        <f>ROUND(I625*H625,2)</f>
        <v>0</v>
      </c>
      <c r="BL625" s="17" t="s">
        <v>199</v>
      </c>
      <c r="BM625" s="229" t="s">
        <v>682</v>
      </c>
    </row>
    <row r="626" s="2" customFormat="1">
      <c r="A626" s="38"/>
      <c r="B626" s="39"/>
      <c r="C626" s="40"/>
      <c r="D626" s="231" t="s">
        <v>163</v>
      </c>
      <c r="E626" s="40"/>
      <c r="F626" s="232" t="s">
        <v>681</v>
      </c>
      <c r="G626" s="40"/>
      <c r="H626" s="40"/>
      <c r="I626" s="233"/>
      <c r="J626" s="40"/>
      <c r="K626" s="40"/>
      <c r="L626" s="44"/>
      <c r="M626" s="234"/>
      <c r="N626" s="235"/>
      <c r="O626" s="91"/>
      <c r="P626" s="91"/>
      <c r="Q626" s="91"/>
      <c r="R626" s="91"/>
      <c r="S626" s="91"/>
      <c r="T626" s="92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T626" s="17" t="s">
        <v>163</v>
      </c>
      <c r="AU626" s="17" t="s">
        <v>83</v>
      </c>
    </row>
    <row r="627" s="13" customFormat="1">
      <c r="A627" s="13"/>
      <c r="B627" s="236"/>
      <c r="C627" s="237"/>
      <c r="D627" s="231" t="s">
        <v>164</v>
      </c>
      <c r="E627" s="238" t="s">
        <v>1</v>
      </c>
      <c r="F627" s="239" t="s">
        <v>683</v>
      </c>
      <c r="G627" s="237"/>
      <c r="H627" s="240">
        <v>161.39000000000002</v>
      </c>
      <c r="I627" s="241"/>
      <c r="J627" s="237"/>
      <c r="K627" s="237"/>
      <c r="L627" s="242"/>
      <c r="M627" s="243"/>
      <c r="N627" s="244"/>
      <c r="O627" s="244"/>
      <c r="P627" s="244"/>
      <c r="Q627" s="244"/>
      <c r="R627" s="244"/>
      <c r="S627" s="244"/>
      <c r="T627" s="24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6" t="s">
        <v>164</v>
      </c>
      <c r="AU627" s="246" t="s">
        <v>83</v>
      </c>
      <c r="AV627" s="13" t="s">
        <v>83</v>
      </c>
      <c r="AW627" s="13" t="s">
        <v>31</v>
      </c>
      <c r="AX627" s="13" t="s">
        <v>73</v>
      </c>
      <c r="AY627" s="246" t="s">
        <v>156</v>
      </c>
    </row>
    <row r="628" s="14" customFormat="1">
      <c r="A628" s="14"/>
      <c r="B628" s="247"/>
      <c r="C628" s="248"/>
      <c r="D628" s="231" t="s">
        <v>164</v>
      </c>
      <c r="E628" s="249" t="s">
        <v>1</v>
      </c>
      <c r="F628" s="250" t="s">
        <v>168</v>
      </c>
      <c r="G628" s="248"/>
      <c r="H628" s="251">
        <v>161.39000000000002</v>
      </c>
      <c r="I628" s="252"/>
      <c r="J628" s="248"/>
      <c r="K628" s="248"/>
      <c r="L628" s="253"/>
      <c r="M628" s="254"/>
      <c r="N628" s="255"/>
      <c r="O628" s="255"/>
      <c r="P628" s="255"/>
      <c r="Q628" s="255"/>
      <c r="R628" s="255"/>
      <c r="S628" s="255"/>
      <c r="T628" s="25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7" t="s">
        <v>164</v>
      </c>
      <c r="AU628" s="257" t="s">
        <v>83</v>
      </c>
      <c r="AV628" s="14" t="s">
        <v>162</v>
      </c>
      <c r="AW628" s="14" t="s">
        <v>31</v>
      </c>
      <c r="AX628" s="14" t="s">
        <v>81</v>
      </c>
      <c r="AY628" s="257" t="s">
        <v>156</v>
      </c>
    </row>
    <row r="629" s="2" customFormat="1" ht="16.5" customHeight="1">
      <c r="A629" s="38"/>
      <c r="B629" s="39"/>
      <c r="C629" s="258" t="s">
        <v>432</v>
      </c>
      <c r="D629" s="258" t="s">
        <v>254</v>
      </c>
      <c r="E629" s="259" t="s">
        <v>684</v>
      </c>
      <c r="F629" s="260" t="s">
        <v>685</v>
      </c>
      <c r="G629" s="261" t="s">
        <v>194</v>
      </c>
      <c r="H629" s="262">
        <v>0.055</v>
      </c>
      <c r="I629" s="263"/>
      <c r="J629" s="264">
        <f>ROUND(I629*H629,2)</f>
        <v>0</v>
      </c>
      <c r="K629" s="260" t="s">
        <v>1</v>
      </c>
      <c r="L629" s="265"/>
      <c r="M629" s="266" t="s">
        <v>1</v>
      </c>
      <c r="N629" s="267" t="s">
        <v>38</v>
      </c>
      <c r="O629" s="91"/>
      <c r="P629" s="227">
        <f>O629*H629</f>
        <v>0</v>
      </c>
      <c r="Q629" s="227">
        <v>0</v>
      </c>
      <c r="R629" s="227">
        <f>Q629*H629</f>
        <v>0</v>
      </c>
      <c r="S629" s="227">
        <v>0</v>
      </c>
      <c r="T629" s="228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9" t="s">
        <v>241</v>
      </c>
      <c r="AT629" s="229" t="s">
        <v>254</v>
      </c>
      <c r="AU629" s="229" t="s">
        <v>83</v>
      </c>
      <c r="AY629" s="17" t="s">
        <v>156</v>
      </c>
      <c r="BE629" s="230">
        <f>IF(N629="základní",J629,0)</f>
        <v>0</v>
      </c>
      <c r="BF629" s="230">
        <f>IF(N629="snížená",J629,0)</f>
        <v>0</v>
      </c>
      <c r="BG629" s="230">
        <f>IF(N629="zákl. přenesená",J629,0)</f>
        <v>0</v>
      </c>
      <c r="BH629" s="230">
        <f>IF(N629="sníž. přenesená",J629,0)</f>
        <v>0</v>
      </c>
      <c r="BI629" s="230">
        <f>IF(N629="nulová",J629,0)</f>
        <v>0</v>
      </c>
      <c r="BJ629" s="17" t="s">
        <v>81</v>
      </c>
      <c r="BK629" s="230">
        <f>ROUND(I629*H629,2)</f>
        <v>0</v>
      </c>
      <c r="BL629" s="17" t="s">
        <v>199</v>
      </c>
      <c r="BM629" s="229" t="s">
        <v>686</v>
      </c>
    </row>
    <row r="630" s="2" customFormat="1">
      <c r="A630" s="38"/>
      <c r="B630" s="39"/>
      <c r="C630" s="40"/>
      <c r="D630" s="231" t="s">
        <v>163</v>
      </c>
      <c r="E630" s="40"/>
      <c r="F630" s="232" t="s">
        <v>685</v>
      </c>
      <c r="G630" s="40"/>
      <c r="H630" s="40"/>
      <c r="I630" s="233"/>
      <c r="J630" s="40"/>
      <c r="K630" s="40"/>
      <c r="L630" s="44"/>
      <c r="M630" s="234"/>
      <c r="N630" s="235"/>
      <c r="O630" s="91"/>
      <c r="P630" s="91"/>
      <c r="Q630" s="91"/>
      <c r="R630" s="91"/>
      <c r="S630" s="91"/>
      <c r="T630" s="92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163</v>
      </c>
      <c r="AU630" s="17" t="s">
        <v>83</v>
      </c>
    </row>
    <row r="631" s="2" customFormat="1" ht="24.15" customHeight="1">
      <c r="A631" s="38"/>
      <c r="B631" s="39"/>
      <c r="C631" s="218" t="s">
        <v>687</v>
      </c>
      <c r="D631" s="218" t="s">
        <v>158</v>
      </c>
      <c r="E631" s="219" t="s">
        <v>688</v>
      </c>
      <c r="F631" s="220" t="s">
        <v>689</v>
      </c>
      <c r="G631" s="221" t="s">
        <v>161</v>
      </c>
      <c r="H631" s="222">
        <v>161.38999999999999</v>
      </c>
      <c r="I631" s="223"/>
      <c r="J631" s="224">
        <f>ROUND(I631*H631,2)</f>
        <v>0</v>
      </c>
      <c r="K631" s="220" t="s">
        <v>1</v>
      </c>
      <c r="L631" s="44"/>
      <c r="M631" s="225" t="s">
        <v>1</v>
      </c>
      <c r="N631" s="226" t="s">
        <v>38</v>
      </c>
      <c r="O631" s="91"/>
      <c r="P631" s="227">
        <f>O631*H631</f>
        <v>0</v>
      </c>
      <c r="Q631" s="227">
        <v>0</v>
      </c>
      <c r="R631" s="227">
        <f>Q631*H631</f>
        <v>0</v>
      </c>
      <c r="S631" s="227">
        <v>0</v>
      </c>
      <c r="T631" s="228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9" t="s">
        <v>199</v>
      </c>
      <c r="AT631" s="229" t="s">
        <v>158</v>
      </c>
      <c r="AU631" s="229" t="s">
        <v>83</v>
      </c>
      <c r="AY631" s="17" t="s">
        <v>156</v>
      </c>
      <c r="BE631" s="230">
        <f>IF(N631="základní",J631,0)</f>
        <v>0</v>
      </c>
      <c r="BF631" s="230">
        <f>IF(N631="snížená",J631,0)</f>
        <v>0</v>
      </c>
      <c r="BG631" s="230">
        <f>IF(N631="zákl. přenesená",J631,0)</f>
        <v>0</v>
      </c>
      <c r="BH631" s="230">
        <f>IF(N631="sníž. přenesená",J631,0)</f>
        <v>0</v>
      </c>
      <c r="BI631" s="230">
        <f>IF(N631="nulová",J631,0)</f>
        <v>0</v>
      </c>
      <c r="BJ631" s="17" t="s">
        <v>81</v>
      </c>
      <c r="BK631" s="230">
        <f>ROUND(I631*H631,2)</f>
        <v>0</v>
      </c>
      <c r="BL631" s="17" t="s">
        <v>199</v>
      </c>
      <c r="BM631" s="229" t="s">
        <v>690</v>
      </c>
    </row>
    <row r="632" s="2" customFormat="1">
      <c r="A632" s="38"/>
      <c r="B632" s="39"/>
      <c r="C632" s="40"/>
      <c r="D632" s="231" t="s">
        <v>163</v>
      </c>
      <c r="E632" s="40"/>
      <c r="F632" s="232" t="s">
        <v>689</v>
      </c>
      <c r="G632" s="40"/>
      <c r="H632" s="40"/>
      <c r="I632" s="233"/>
      <c r="J632" s="40"/>
      <c r="K632" s="40"/>
      <c r="L632" s="44"/>
      <c r="M632" s="234"/>
      <c r="N632" s="235"/>
      <c r="O632" s="91"/>
      <c r="P632" s="91"/>
      <c r="Q632" s="91"/>
      <c r="R632" s="91"/>
      <c r="S632" s="91"/>
      <c r="T632" s="92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17" t="s">
        <v>163</v>
      </c>
      <c r="AU632" s="17" t="s">
        <v>83</v>
      </c>
    </row>
    <row r="633" s="13" customFormat="1">
      <c r="A633" s="13"/>
      <c r="B633" s="236"/>
      <c r="C633" s="237"/>
      <c r="D633" s="231" t="s">
        <v>164</v>
      </c>
      <c r="E633" s="238" t="s">
        <v>1</v>
      </c>
      <c r="F633" s="239" t="s">
        <v>683</v>
      </c>
      <c r="G633" s="237"/>
      <c r="H633" s="240">
        <v>161.39000000000002</v>
      </c>
      <c r="I633" s="241"/>
      <c r="J633" s="237"/>
      <c r="K633" s="237"/>
      <c r="L633" s="242"/>
      <c r="M633" s="243"/>
      <c r="N633" s="244"/>
      <c r="O633" s="244"/>
      <c r="P633" s="244"/>
      <c r="Q633" s="244"/>
      <c r="R633" s="244"/>
      <c r="S633" s="244"/>
      <c r="T633" s="245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6" t="s">
        <v>164</v>
      </c>
      <c r="AU633" s="246" t="s">
        <v>83</v>
      </c>
      <c r="AV633" s="13" t="s">
        <v>83</v>
      </c>
      <c r="AW633" s="13" t="s">
        <v>31</v>
      </c>
      <c r="AX633" s="13" t="s">
        <v>73</v>
      </c>
      <c r="AY633" s="246" t="s">
        <v>156</v>
      </c>
    </row>
    <row r="634" s="14" customFormat="1">
      <c r="A634" s="14"/>
      <c r="B634" s="247"/>
      <c r="C634" s="248"/>
      <c r="D634" s="231" t="s">
        <v>164</v>
      </c>
      <c r="E634" s="249" t="s">
        <v>1</v>
      </c>
      <c r="F634" s="250" t="s">
        <v>168</v>
      </c>
      <c r="G634" s="248"/>
      <c r="H634" s="251">
        <v>161.39000000000002</v>
      </c>
      <c r="I634" s="252"/>
      <c r="J634" s="248"/>
      <c r="K634" s="248"/>
      <c r="L634" s="253"/>
      <c r="M634" s="254"/>
      <c r="N634" s="255"/>
      <c r="O634" s="255"/>
      <c r="P634" s="255"/>
      <c r="Q634" s="255"/>
      <c r="R634" s="255"/>
      <c r="S634" s="255"/>
      <c r="T634" s="25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7" t="s">
        <v>164</v>
      </c>
      <c r="AU634" s="257" t="s">
        <v>83</v>
      </c>
      <c r="AV634" s="14" t="s">
        <v>162</v>
      </c>
      <c r="AW634" s="14" t="s">
        <v>31</v>
      </c>
      <c r="AX634" s="14" t="s">
        <v>81</v>
      </c>
      <c r="AY634" s="257" t="s">
        <v>156</v>
      </c>
    </row>
    <row r="635" s="2" customFormat="1" ht="49.05" customHeight="1">
      <c r="A635" s="38"/>
      <c r="B635" s="39"/>
      <c r="C635" s="258" t="s">
        <v>437</v>
      </c>
      <c r="D635" s="258" t="s">
        <v>254</v>
      </c>
      <c r="E635" s="259" t="s">
        <v>691</v>
      </c>
      <c r="F635" s="260" t="s">
        <v>692</v>
      </c>
      <c r="G635" s="261" t="s">
        <v>161</v>
      </c>
      <c r="H635" s="262">
        <v>197.05699999999999</v>
      </c>
      <c r="I635" s="263"/>
      <c r="J635" s="264">
        <f>ROUND(I635*H635,2)</f>
        <v>0</v>
      </c>
      <c r="K635" s="260" t="s">
        <v>1</v>
      </c>
      <c r="L635" s="265"/>
      <c r="M635" s="266" t="s">
        <v>1</v>
      </c>
      <c r="N635" s="267" t="s">
        <v>38</v>
      </c>
      <c r="O635" s="91"/>
      <c r="P635" s="227">
        <f>O635*H635</f>
        <v>0</v>
      </c>
      <c r="Q635" s="227">
        <v>0</v>
      </c>
      <c r="R635" s="227">
        <f>Q635*H635</f>
        <v>0</v>
      </c>
      <c r="S635" s="227">
        <v>0</v>
      </c>
      <c r="T635" s="228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9" t="s">
        <v>241</v>
      </c>
      <c r="AT635" s="229" t="s">
        <v>254</v>
      </c>
      <c r="AU635" s="229" t="s">
        <v>83</v>
      </c>
      <c r="AY635" s="17" t="s">
        <v>156</v>
      </c>
      <c r="BE635" s="230">
        <f>IF(N635="základní",J635,0)</f>
        <v>0</v>
      </c>
      <c r="BF635" s="230">
        <f>IF(N635="snížená",J635,0)</f>
        <v>0</v>
      </c>
      <c r="BG635" s="230">
        <f>IF(N635="zákl. přenesená",J635,0)</f>
        <v>0</v>
      </c>
      <c r="BH635" s="230">
        <f>IF(N635="sníž. přenesená",J635,0)</f>
        <v>0</v>
      </c>
      <c r="BI635" s="230">
        <f>IF(N635="nulová",J635,0)</f>
        <v>0</v>
      </c>
      <c r="BJ635" s="17" t="s">
        <v>81</v>
      </c>
      <c r="BK635" s="230">
        <f>ROUND(I635*H635,2)</f>
        <v>0</v>
      </c>
      <c r="BL635" s="17" t="s">
        <v>199</v>
      </c>
      <c r="BM635" s="229" t="s">
        <v>693</v>
      </c>
    </row>
    <row r="636" s="2" customFormat="1">
      <c r="A636" s="38"/>
      <c r="B636" s="39"/>
      <c r="C636" s="40"/>
      <c r="D636" s="231" t="s">
        <v>163</v>
      </c>
      <c r="E636" s="40"/>
      <c r="F636" s="232" t="s">
        <v>692</v>
      </c>
      <c r="G636" s="40"/>
      <c r="H636" s="40"/>
      <c r="I636" s="233"/>
      <c r="J636" s="40"/>
      <c r="K636" s="40"/>
      <c r="L636" s="44"/>
      <c r="M636" s="234"/>
      <c r="N636" s="235"/>
      <c r="O636" s="91"/>
      <c r="P636" s="91"/>
      <c r="Q636" s="91"/>
      <c r="R636" s="91"/>
      <c r="S636" s="91"/>
      <c r="T636" s="92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163</v>
      </c>
      <c r="AU636" s="17" t="s">
        <v>83</v>
      </c>
    </row>
    <row r="637" s="2" customFormat="1" ht="24.15" customHeight="1">
      <c r="A637" s="38"/>
      <c r="B637" s="39"/>
      <c r="C637" s="218" t="s">
        <v>694</v>
      </c>
      <c r="D637" s="218" t="s">
        <v>158</v>
      </c>
      <c r="E637" s="219" t="s">
        <v>695</v>
      </c>
      <c r="F637" s="220" t="s">
        <v>696</v>
      </c>
      <c r="G637" s="221" t="s">
        <v>161</v>
      </c>
      <c r="H637" s="222">
        <v>107.79600000000001</v>
      </c>
      <c r="I637" s="223"/>
      <c r="J637" s="224">
        <f>ROUND(I637*H637,2)</f>
        <v>0</v>
      </c>
      <c r="K637" s="220" t="s">
        <v>1</v>
      </c>
      <c r="L637" s="44"/>
      <c r="M637" s="225" t="s">
        <v>1</v>
      </c>
      <c r="N637" s="226" t="s">
        <v>38</v>
      </c>
      <c r="O637" s="91"/>
      <c r="P637" s="227">
        <f>O637*H637</f>
        <v>0</v>
      </c>
      <c r="Q637" s="227">
        <v>0</v>
      </c>
      <c r="R637" s="227">
        <f>Q637*H637</f>
        <v>0</v>
      </c>
      <c r="S637" s="227">
        <v>0</v>
      </c>
      <c r="T637" s="228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9" t="s">
        <v>199</v>
      </c>
      <c r="AT637" s="229" t="s">
        <v>158</v>
      </c>
      <c r="AU637" s="229" t="s">
        <v>83</v>
      </c>
      <c r="AY637" s="17" t="s">
        <v>156</v>
      </c>
      <c r="BE637" s="230">
        <f>IF(N637="základní",J637,0)</f>
        <v>0</v>
      </c>
      <c r="BF637" s="230">
        <f>IF(N637="snížená",J637,0)</f>
        <v>0</v>
      </c>
      <c r="BG637" s="230">
        <f>IF(N637="zákl. přenesená",J637,0)</f>
        <v>0</v>
      </c>
      <c r="BH637" s="230">
        <f>IF(N637="sníž. přenesená",J637,0)</f>
        <v>0</v>
      </c>
      <c r="BI637" s="230">
        <f>IF(N637="nulová",J637,0)</f>
        <v>0</v>
      </c>
      <c r="BJ637" s="17" t="s">
        <v>81</v>
      </c>
      <c r="BK637" s="230">
        <f>ROUND(I637*H637,2)</f>
        <v>0</v>
      </c>
      <c r="BL637" s="17" t="s">
        <v>199</v>
      </c>
      <c r="BM637" s="229" t="s">
        <v>697</v>
      </c>
    </row>
    <row r="638" s="2" customFormat="1">
      <c r="A638" s="38"/>
      <c r="B638" s="39"/>
      <c r="C638" s="40"/>
      <c r="D638" s="231" t="s">
        <v>163</v>
      </c>
      <c r="E638" s="40"/>
      <c r="F638" s="232" t="s">
        <v>696</v>
      </c>
      <c r="G638" s="40"/>
      <c r="H638" s="40"/>
      <c r="I638" s="233"/>
      <c r="J638" s="40"/>
      <c r="K638" s="40"/>
      <c r="L638" s="44"/>
      <c r="M638" s="234"/>
      <c r="N638" s="235"/>
      <c r="O638" s="91"/>
      <c r="P638" s="91"/>
      <c r="Q638" s="91"/>
      <c r="R638" s="91"/>
      <c r="S638" s="91"/>
      <c r="T638" s="92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163</v>
      </c>
      <c r="AU638" s="17" t="s">
        <v>83</v>
      </c>
    </row>
    <row r="639" s="13" customFormat="1">
      <c r="A639" s="13"/>
      <c r="B639" s="236"/>
      <c r="C639" s="237"/>
      <c r="D639" s="231" t="s">
        <v>164</v>
      </c>
      <c r="E639" s="238" t="s">
        <v>1</v>
      </c>
      <c r="F639" s="239" t="s">
        <v>698</v>
      </c>
      <c r="G639" s="237"/>
      <c r="H639" s="240">
        <v>107.79600000000001</v>
      </c>
      <c r="I639" s="241"/>
      <c r="J639" s="237"/>
      <c r="K639" s="237"/>
      <c r="L639" s="242"/>
      <c r="M639" s="243"/>
      <c r="N639" s="244"/>
      <c r="O639" s="244"/>
      <c r="P639" s="244"/>
      <c r="Q639" s="244"/>
      <c r="R639" s="244"/>
      <c r="S639" s="244"/>
      <c r="T639" s="24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6" t="s">
        <v>164</v>
      </c>
      <c r="AU639" s="246" t="s">
        <v>83</v>
      </c>
      <c r="AV639" s="13" t="s">
        <v>83</v>
      </c>
      <c r="AW639" s="13" t="s">
        <v>31</v>
      </c>
      <c r="AX639" s="13" t="s">
        <v>73</v>
      </c>
      <c r="AY639" s="246" t="s">
        <v>156</v>
      </c>
    </row>
    <row r="640" s="14" customFormat="1">
      <c r="A640" s="14"/>
      <c r="B640" s="247"/>
      <c r="C640" s="248"/>
      <c r="D640" s="231" t="s">
        <v>164</v>
      </c>
      <c r="E640" s="249" t="s">
        <v>1</v>
      </c>
      <c r="F640" s="250" t="s">
        <v>168</v>
      </c>
      <c r="G640" s="248"/>
      <c r="H640" s="251">
        <v>107.79600000000001</v>
      </c>
      <c r="I640" s="252"/>
      <c r="J640" s="248"/>
      <c r="K640" s="248"/>
      <c r="L640" s="253"/>
      <c r="M640" s="254"/>
      <c r="N640" s="255"/>
      <c r="O640" s="255"/>
      <c r="P640" s="255"/>
      <c r="Q640" s="255"/>
      <c r="R640" s="255"/>
      <c r="S640" s="255"/>
      <c r="T640" s="25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7" t="s">
        <v>164</v>
      </c>
      <c r="AU640" s="257" t="s">
        <v>83</v>
      </c>
      <c r="AV640" s="14" t="s">
        <v>162</v>
      </c>
      <c r="AW640" s="14" t="s">
        <v>31</v>
      </c>
      <c r="AX640" s="14" t="s">
        <v>81</v>
      </c>
      <c r="AY640" s="257" t="s">
        <v>156</v>
      </c>
    </row>
    <row r="641" s="2" customFormat="1" ht="33" customHeight="1">
      <c r="A641" s="38"/>
      <c r="B641" s="39"/>
      <c r="C641" s="218" t="s">
        <v>440</v>
      </c>
      <c r="D641" s="218" t="s">
        <v>158</v>
      </c>
      <c r="E641" s="219" t="s">
        <v>699</v>
      </c>
      <c r="F641" s="220" t="s">
        <v>700</v>
      </c>
      <c r="G641" s="221" t="s">
        <v>194</v>
      </c>
      <c r="H641" s="222">
        <v>1.2270000000000001</v>
      </c>
      <c r="I641" s="223"/>
      <c r="J641" s="224">
        <f>ROUND(I641*H641,2)</f>
        <v>0</v>
      </c>
      <c r="K641" s="220" t="s">
        <v>1</v>
      </c>
      <c r="L641" s="44"/>
      <c r="M641" s="225" t="s">
        <v>1</v>
      </c>
      <c r="N641" s="226" t="s">
        <v>38</v>
      </c>
      <c r="O641" s="91"/>
      <c r="P641" s="227">
        <f>O641*H641</f>
        <v>0</v>
      </c>
      <c r="Q641" s="227">
        <v>0</v>
      </c>
      <c r="R641" s="227">
        <f>Q641*H641</f>
        <v>0</v>
      </c>
      <c r="S641" s="227">
        <v>0</v>
      </c>
      <c r="T641" s="228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9" t="s">
        <v>199</v>
      </c>
      <c r="AT641" s="229" t="s">
        <v>158</v>
      </c>
      <c r="AU641" s="229" t="s">
        <v>83</v>
      </c>
      <c r="AY641" s="17" t="s">
        <v>156</v>
      </c>
      <c r="BE641" s="230">
        <f>IF(N641="základní",J641,0)</f>
        <v>0</v>
      </c>
      <c r="BF641" s="230">
        <f>IF(N641="snížená",J641,0)</f>
        <v>0</v>
      </c>
      <c r="BG641" s="230">
        <f>IF(N641="zákl. přenesená",J641,0)</f>
        <v>0</v>
      </c>
      <c r="BH641" s="230">
        <f>IF(N641="sníž. přenesená",J641,0)</f>
        <v>0</v>
      </c>
      <c r="BI641" s="230">
        <f>IF(N641="nulová",J641,0)</f>
        <v>0</v>
      </c>
      <c r="BJ641" s="17" t="s">
        <v>81</v>
      </c>
      <c r="BK641" s="230">
        <f>ROUND(I641*H641,2)</f>
        <v>0</v>
      </c>
      <c r="BL641" s="17" t="s">
        <v>199</v>
      </c>
      <c r="BM641" s="229" t="s">
        <v>701</v>
      </c>
    </row>
    <row r="642" s="2" customFormat="1">
      <c r="A642" s="38"/>
      <c r="B642" s="39"/>
      <c r="C642" s="40"/>
      <c r="D642" s="231" t="s">
        <v>163</v>
      </c>
      <c r="E642" s="40"/>
      <c r="F642" s="232" t="s">
        <v>700</v>
      </c>
      <c r="G642" s="40"/>
      <c r="H642" s="40"/>
      <c r="I642" s="233"/>
      <c r="J642" s="40"/>
      <c r="K642" s="40"/>
      <c r="L642" s="44"/>
      <c r="M642" s="234"/>
      <c r="N642" s="235"/>
      <c r="O642" s="91"/>
      <c r="P642" s="91"/>
      <c r="Q642" s="91"/>
      <c r="R642" s="91"/>
      <c r="S642" s="91"/>
      <c r="T642" s="92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163</v>
      </c>
      <c r="AU642" s="17" t="s">
        <v>83</v>
      </c>
    </row>
    <row r="643" s="12" customFormat="1" ht="22.8" customHeight="1">
      <c r="A643" s="12"/>
      <c r="B643" s="202"/>
      <c r="C643" s="203"/>
      <c r="D643" s="204" t="s">
        <v>72</v>
      </c>
      <c r="E643" s="216" t="s">
        <v>702</v>
      </c>
      <c r="F643" s="216" t="s">
        <v>703</v>
      </c>
      <c r="G643" s="203"/>
      <c r="H643" s="203"/>
      <c r="I643" s="206"/>
      <c r="J643" s="217">
        <f>BK643</f>
        <v>0</v>
      </c>
      <c r="K643" s="203"/>
      <c r="L643" s="208"/>
      <c r="M643" s="209"/>
      <c r="N643" s="210"/>
      <c r="O643" s="210"/>
      <c r="P643" s="211">
        <f>SUM(P644:P669)</f>
        <v>0</v>
      </c>
      <c r="Q643" s="210"/>
      <c r="R643" s="211">
        <f>SUM(R644:R669)</f>
        <v>0</v>
      </c>
      <c r="S643" s="210"/>
      <c r="T643" s="212">
        <f>SUM(T644:T669)</f>
        <v>0</v>
      </c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R643" s="213" t="s">
        <v>83</v>
      </c>
      <c r="AT643" s="214" t="s">
        <v>72</v>
      </c>
      <c r="AU643" s="214" t="s">
        <v>81</v>
      </c>
      <c r="AY643" s="213" t="s">
        <v>156</v>
      </c>
      <c r="BK643" s="215">
        <f>SUM(BK644:BK669)</f>
        <v>0</v>
      </c>
    </row>
    <row r="644" s="2" customFormat="1" ht="24.15" customHeight="1">
      <c r="A644" s="38"/>
      <c r="B644" s="39"/>
      <c r="C644" s="218" t="s">
        <v>704</v>
      </c>
      <c r="D644" s="218" t="s">
        <v>158</v>
      </c>
      <c r="E644" s="219" t="s">
        <v>705</v>
      </c>
      <c r="F644" s="220" t="s">
        <v>706</v>
      </c>
      <c r="G644" s="221" t="s">
        <v>161</v>
      </c>
      <c r="H644" s="222">
        <v>970.20000000000005</v>
      </c>
      <c r="I644" s="223"/>
      <c r="J644" s="224">
        <f>ROUND(I644*H644,2)</f>
        <v>0</v>
      </c>
      <c r="K644" s="220" t="s">
        <v>1</v>
      </c>
      <c r="L644" s="44"/>
      <c r="M644" s="225" t="s">
        <v>1</v>
      </c>
      <c r="N644" s="226" t="s">
        <v>38</v>
      </c>
      <c r="O644" s="91"/>
      <c r="P644" s="227">
        <f>O644*H644</f>
        <v>0</v>
      </c>
      <c r="Q644" s="227">
        <v>0</v>
      </c>
      <c r="R644" s="227">
        <f>Q644*H644</f>
        <v>0</v>
      </c>
      <c r="S644" s="227">
        <v>0</v>
      </c>
      <c r="T644" s="228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9" t="s">
        <v>199</v>
      </c>
      <c r="AT644" s="229" t="s">
        <v>158</v>
      </c>
      <c r="AU644" s="229" t="s">
        <v>83</v>
      </c>
      <c r="AY644" s="17" t="s">
        <v>156</v>
      </c>
      <c r="BE644" s="230">
        <f>IF(N644="základní",J644,0)</f>
        <v>0</v>
      </c>
      <c r="BF644" s="230">
        <f>IF(N644="snížená",J644,0)</f>
        <v>0</v>
      </c>
      <c r="BG644" s="230">
        <f>IF(N644="zákl. přenesená",J644,0)</f>
        <v>0</v>
      </c>
      <c r="BH644" s="230">
        <f>IF(N644="sníž. přenesená",J644,0)</f>
        <v>0</v>
      </c>
      <c r="BI644" s="230">
        <f>IF(N644="nulová",J644,0)</f>
        <v>0</v>
      </c>
      <c r="BJ644" s="17" t="s">
        <v>81</v>
      </c>
      <c r="BK644" s="230">
        <f>ROUND(I644*H644,2)</f>
        <v>0</v>
      </c>
      <c r="BL644" s="17" t="s">
        <v>199</v>
      </c>
      <c r="BM644" s="229" t="s">
        <v>707</v>
      </c>
    </row>
    <row r="645" s="2" customFormat="1">
      <c r="A645" s="38"/>
      <c r="B645" s="39"/>
      <c r="C645" s="40"/>
      <c r="D645" s="231" t="s">
        <v>163</v>
      </c>
      <c r="E645" s="40"/>
      <c r="F645" s="232" t="s">
        <v>706</v>
      </c>
      <c r="G645" s="40"/>
      <c r="H645" s="40"/>
      <c r="I645" s="233"/>
      <c r="J645" s="40"/>
      <c r="K645" s="40"/>
      <c r="L645" s="44"/>
      <c r="M645" s="234"/>
      <c r="N645" s="235"/>
      <c r="O645" s="91"/>
      <c r="P645" s="91"/>
      <c r="Q645" s="91"/>
      <c r="R645" s="91"/>
      <c r="S645" s="91"/>
      <c r="T645" s="92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T645" s="17" t="s">
        <v>163</v>
      </c>
      <c r="AU645" s="17" t="s">
        <v>83</v>
      </c>
    </row>
    <row r="646" s="13" customFormat="1">
      <c r="A646" s="13"/>
      <c r="B646" s="236"/>
      <c r="C646" s="237"/>
      <c r="D646" s="231" t="s">
        <v>164</v>
      </c>
      <c r="E646" s="238" t="s">
        <v>1</v>
      </c>
      <c r="F646" s="239" t="s">
        <v>537</v>
      </c>
      <c r="G646" s="237"/>
      <c r="H646" s="240">
        <v>970.19999999999993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6" t="s">
        <v>164</v>
      </c>
      <c r="AU646" s="246" t="s">
        <v>83</v>
      </c>
      <c r="AV646" s="13" t="s">
        <v>83</v>
      </c>
      <c r="AW646" s="13" t="s">
        <v>31</v>
      </c>
      <c r="AX646" s="13" t="s">
        <v>73</v>
      </c>
      <c r="AY646" s="246" t="s">
        <v>156</v>
      </c>
    </row>
    <row r="647" s="14" customFormat="1">
      <c r="A647" s="14"/>
      <c r="B647" s="247"/>
      <c r="C647" s="248"/>
      <c r="D647" s="231" t="s">
        <v>164</v>
      </c>
      <c r="E647" s="249" t="s">
        <v>1</v>
      </c>
      <c r="F647" s="250" t="s">
        <v>168</v>
      </c>
      <c r="G647" s="248"/>
      <c r="H647" s="251">
        <v>970.19999999999993</v>
      </c>
      <c r="I647" s="252"/>
      <c r="J647" s="248"/>
      <c r="K647" s="248"/>
      <c r="L647" s="253"/>
      <c r="M647" s="254"/>
      <c r="N647" s="255"/>
      <c r="O647" s="255"/>
      <c r="P647" s="255"/>
      <c r="Q647" s="255"/>
      <c r="R647" s="255"/>
      <c r="S647" s="255"/>
      <c r="T647" s="256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7" t="s">
        <v>164</v>
      </c>
      <c r="AU647" s="257" t="s">
        <v>83</v>
      </c>
      <c r="AV647" s="14" t="s">
        <v>162</v>
      </c>
      <c r="AW647" s="14" t="s">
        <v>31</v>
      </c>
      <c r="AX647" s="14" t="s">
        <v>81</v>
      </c>
      <c r="AY647" s="257" t="s">
        <v>156</v>
      </c>
    </row>
    <row r="648" s="2" customFormat="1" ht="24.15" customHeight="1">
      <c r="A648" s="38"/>
      <c r="B648" s="39"/>
      <c r="C648" s="218" t="s">
        <v>445</v>
      </c>
      <c r="D648" s="218" t="s">
        <v>158</v>
      </c>
      <c r="E648" s="219" t="s">
        <v>708</v>
      </c>
      <c r="F648" s="220" t="s">
        <v>709</v>
      </c>
      <c r="G648" s="221" t="s">
        <v>161</v>
      </c>
      <c r="H648" s="222">
        <v>1940.4000000000001</v>
      </c>
      <c r="I648" s="223"/>
      <c r="J648" s="224">
        <f>ROUND(I648*H648,2)</f>
        <v>0</v>
      </c>
      <c r="K648" s="220" t="s">
        <v>1</v>
      </c>
      <c r="L648" s="44"/>
      <c r="M648" s="225" t="s">
        <v>1</v>
      </c>
      <c r="N648" s="226" t="s">
        <v>38</v>
      </c>
      <c r="O648" s="91"/>
      <c r="P648" s="227">
        <f>O648*H648</f>
        <v>0</v>
      </c>
      <c r="Q648" s="227">
        <v>0</v>
      </c>
      <c r="R648" s="227">
        <f>Q648*H648</f>
        <v>0</v>
      </c>
      <c r="S648" s="227">
        <v>0</v>
      </c>
      <c r="T648" s="228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9" t="s">
        <v>199</v>
      </c>
      <c r="AT648" s="229" t="s">
        <v>158</v>
      </c>
      <c r="AU648" s="229" t="s">
        <v>83</v>
      </c>
      <c r="AY648" s="17" t="s">
        <v>156</v>
      </c>
      <c r="BE648" s="230">
        <f>IF(N648="základní",J648,0)</f>
        <v>0</v>
      </c>
      <c r="BF648" s="230">
        <f>IF(N648="snížená",J648,0)</f>
        <v>0</v>
      </c>
      <c r="BG648" s="230">
        <f>IF(N648="zákl. přenesená",J648,0)</f>
        <v>0</v>
      </c>
      <c r="BH648" s="230">
        <f>IF(N648="sníž. přenesená",J648,0)</f>
        <v>0</v>
      </c>
      <c r="BI648" s="230">
        <f>IF(N648="nulová",J648,0)</f>
        <v>0</v>
      </c>
      <c r="BJ648" s="17" t="s">
        <v>81</v>
      </c>
      <c r="BK648" s="230">
        <f>ROUND(I648*H648,2)</f>
        <v>0</v>
      </c>
      <c r="BL648" s="17" t="s">
        <v>199</v>
      </c>
      <c r="BM648" s="229" t="s">
        <v>710</v>
      </c>
    </row>
    <row r="649" s="2" customFormat="1">
      <c r="A649" s="38"/>
      <c r="B649" s="39"/>
      <c r="C649" s="40"/>
      <c r="D649" s="231" t="s">
        <v>163</v>
      </c>
      <c r="E649" s="40"/>
      <c r="F649" s="232" t="s">
        <v>709</v>
      </c>
      <c r="G649" s="40"/>
      <c r="H649" s="40"/>
      <c r="I649" s="233"/>
      <c r="J649" s="40"/>
      <c r="K649" s="40"/>
      <c r="L649" s="44"/>
      <c r="M649" s="234"/>
      <c r="N649" s="235"/>
      <c r="O649" s="91"/>
      <c r="P649" s="91"/>
      <c r="Q649" s="91"/>
      <c r="R649" s="91"/>
      <c r="S649" s="91"/>
      <c r="T649" s="92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T649" s="17" t="s">
        <v>163</v>
      </c>
      <c r="AU649" s="17" t="s">
        <v>83</v>
      </c>
    </row>
    <row r="650" s="13" customFormat="1">
      <c r="A650" s="13"/>
      <c r="B650" s="236"/>
      <c r="C650" s="237"/>
      <c r="D650" s="231" t="s">
        <v>164</v>
      </c>
      <c r="E650" s="238" t="s">
        <v>1</v>
      </c>
      <c r="F650" s="239" t="s">
        <v>711</v>
      </c>
      <c r="G650" s="237"/>
      <c r="H650" s="240">
        <v>1940.3999999999999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6" t="s">
        <v>164</v>
      </c>
      <c r="AU650" s="246" t="s">
        <v>83</v>
      </c>
      <c r="AV650" s="13" t="s">
        <v>83</v>
      </c>
      <c r="AW650" s="13" t="s">
        <v>31</v>
      </c>
      <c r="AX650" s="13" t="s">
        <v>73</v>
      </c>
      <c r="AY650" s="246" t="s">
        <v>156</v>
      </c>
    </row>
    <row r="651" s="14" customFormat="1">
      <c r="A651" s="14"/>
      <c r="B651" s="247"/>
      <c r="C651" s="248"/>
      <c r="D651" s="231" t="s">
        <v>164</v>
      </c>
      <c r="E651" s="249" t="s">
        <v>1</v>
      </c>
      <c r="F651" s="250" t="s">
        <v>168</v>
      </c>
      <c r="G651" s="248"/>
      <c r="H651" s="251">
        <v>1940.3999999999999</v>
      </c>
      <c r="I651" s="252"/>
      <c r="J651" s="248"/>
      <c r="K651" s="248"/>
      <c r="L651" s="253"/>
      <c r="M651" s="254"/>
      <c r="N651" s="255"/>
      <c r="O651" s="255"/>
      <c r="P651" s="255"/>
      <c r="Q651" s="255"/>
      <c r="R651" s="255"/>
      <c r="S651" s="255"/>
      <c r="T651" s="25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7" t="s">
        <v>164</v>
      </c>
      <c r="AU651" s="257" t="s">
        <v>83</v>
      </c>
      <c r="AV651" s="14" t="s">
        <v>162</v>
      </c>
      <c r="AW651" s="14" t="s">
        <v>31</v>
      </c>
      <c r="AX651" s="14" t="s">
        <v>81</v>
      </c>
      <c r="AY651" s="257" t="s">
        <v>156</v>
      </c>
    </row>
    <row r="652" s="2" customFormat="1" ht="24.15" customHeight="1">
      <c r="A652" s="38"/>
      <c r="B652" s="39"/>
      <c r="C652" s="258" t="s">
        <v>712</v>
      </c>
      <c r="D652" s="258" t="s">
        <v>254</v>
      </c>
      <c r="E652" s="259" t="s">
        <v>713</v>
      </c>
      <c r="F652" s="260" t="s">
        <v>714</v>
      </c>
      <c r="G652" s="261" t="s">
        <v>161</v>
      </c>
      <c r="H652" s="262">
        <v>1018.71</v>
      </c>
      <c r="I652" s="263"/>
      <c r="J652" s="264">
        <f>ROUND(I652*H652,2)</f>
        <v>0</v>
      </c>
      <c r="K652" s="260" t="s">
        <v>1</v>
      </c>
      <c r="L652" s="265"/>
      <c r="M652" s="266" t="s">
        <v>1</v>
      </c>
      <c r="N652" s="267" t="s">
        <v>38</v>
      </c>
      <c r="O652" s="91"/>
      <c r="P652" s="227">
        <f>O652*H652</f>
        <v>0</v>
      </c>
      <c r="Q652" s="227">
        <v>0</v>
      </c>
      <c r="R652" s="227">
        <f>Q652*H652</f>
        <v>0</v>
      </c>
      <c r="S652" s="227">
        <v>0</v>
      </c>
      <c r="T652" s="228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9" t="s">
        <v>241</v>
      </c>
      <c r="AT652" s="229" t="s">
        <v>254</v>
      </c>
      <c r="AU652" s="229" t="s">
        <v>83</v>
      </c>
      <c r="AY652" s="17" t="s">
        <v>156</v>
      </c>
      <c r="BE652" s="230">
        <f>IF(N652="základní",J652,0)</f>
        <v>0</v>
      </c>
      <c r="BF652" s="230">
        <f>IF(N652="snížená",J652,0)</f>
        <v>0</v>
      </c>
      <c r="BG652" s="230">
        <f>IF(N652="zákl. přenesená",J652,0)</f>
        <v>0</v>
      </c>
      <c r="BH652" s="230">
        <f>IF(N652="sníž. přenesená",J652,0)</f>
        <v>0</v>
      </c>
      <c r="BI652" s="230">
        <f>IF(N652="nulová",J652,0)</f>
        <v>0</v>
      </c>
      <c r="BJ652" s="17" t="s">
        <v>81</v>
      </c>
      <c r="BK652" s="230">
        <f>ROUND(I652*H652,2)</f>
        <v>0</v>
      </c>
      <c r="BL652" s="17" t="s">
        <v>199</v>
      </c>
      <c r="BM652" s="229" t="s">
        <v>715</v>
      </c>
    </row>
    <row r="653" s="2" customFormat="1">
      <c r="A653" s="38"/>
      <c r="B653" s="39"/>
      <c r="C653" s="40"/>
      <c r="D653" s="231" t="s">
        <v>163</v>
      </c>
      <c r="E653" s="40"/>
      <c r="F653" s="232" t="s">
        <v>714</v>
      </c>
      <c r="G653" s="40"/>
      <c r="H653" s="40"/>
      <c r="I653" s="233"/>
      <c r="J653" s="40"/>
      <c r="K653" s="40"/>
      <c r="L653" s="44"/>
      <c r="M653" s="234"/>
      <c r="N653" s="235"/>
      <c r="O653" s="91"/>
      <c r="P653" s="91"/>
      <c r="Q653" s="91"/>
      <c r="R653" s="91"/>
      <c r="S653" s="91"/>
      <c r="T653" s="92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T653" s="17" t="s">
        <v>163</v>
      </c>
      <c r="AU653" s="17" t="s">
        <v>83</v>
      </c>
    </row>
    <row r="654" s="2" customFormat="1" ht="24.15" customHeight="1">
      <c r="A654" s="38"/>
      <c r="B654" s="39"/>
      <c r="C654" s="258" t="s">
        <v>451</v>
      </c>
      <c r="D654" s="258" t="s">
        <v>254</v>
      </c>
      <c r="E654" s="259" t="s">
        <v>716</v>
      </c>
      <c r="F654" s="260" t="s">
        <v>717</v>
      </c>
      <c r="G654" s="261" t="s">
        <v>161</v>
      </c>
      <c r="H654" s="262">
        <v>1018.71</v>
      </c>
      <c r="I654" s="263"/>
      <c r="J654" s="264">
        <f>ROUND(I654*H654,2)</f>
        <v>0</v>
      </c>
      <c r="K654" s="260" t="s">
        <v>1</v>
      </c>
      <c r="L654" s="265"/>
      <c r="M654" s="266" t="s">
        <v>1</v>
      </c>
      <c r="N654" s="267" t="s">
        <v>38</v>
      </c>
      <c r="O654" s="91"/>
      <c r="P654" s="227">
        <f>O654*H654</f>
        <v>0</v>
      </c>
      <c r="Q654" s="227">
        <v>0</v>
      </c>
      <c r="R654" s="227">
        <f>Q654*H654</f>
        <v>0</v>
      </c>
      <c r="S654" s="227">
        <v>0</v>
      </c>
      <c r="T654" s="228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9" t="s">
        <v>241</v>
      </c>
      <c r="AT654" s="229" t="s">
        <v>254</v>
      </c>
      <c r="AU654" s="229" t="s">
        <v>83</v>
      </c>
      <c r="AY654" s="17" t="s">
        <v>156</v>
      </c>
      <c r="BE654" s="230">
        <f>IF(N654="základní",J654,0)</f>
        <v>0</v>
      </c>
      <c r="BF654" s="230">
        <f>IF(N654="snížená",J654,0)</f>
        <v>0</v>
      </c>
      <c r="BG654" s="230">
        <f>IF(N654="zákl. přenesená",J654,0)</f>
        <v>0</v>
      </c>
      <c r="BH654" s="230">
        <f>IF(N654="sníž. přenesená",J654,0)</f>
        <v>0</v>
      </c>
      <c r="BI654" s="230">
        <f>IF(N654="nulová",J654,0)</f>
        <v>0</v>
      </c>
      <c r="BJ654" s="17" t="s">
        <v>81</v>
      </c>
      <c r="BK654" s="230">
        <f>ROUND(I654*H654,2)</f>
        <v>0</v>
      </c>
      <c r="BL654" s="17" t="s">
        <v>199</v>
      </c>
      <c r="BM654" s="229" t="s">
        <v>718</v>
      </c>
    </row>
    <row r="655" s="2" customFormat="1">
      <c r="A655" s="38"/>
      <c r="B655" s="39"/>
      <c r="C655" s="40"/>
      <c r="D655" s="231" t="s">
        <v>163</v>
      </c>
      <c r="E655" s="40"/>
      <c r="F655" s="232" t="s">
        <v>717</v>
      </c>
      <c r="G655" s="40"/>
      <c r="H655" s="40"/>
      <c r="I655" s="233"/>
      <c r="J655" s="40"/>
      <c r="K655" s="40"/>
      <c r="L655" s="44"/>
      <c r="M655" s="234"/>
      <c r="N655" s="235"/>
      <c r="O655" s="91"/>
      <c r="P655" s="91"/>
      <c r="Q655" s="91"/>
      <c r="R655" s="91"/>
      <c r="S655" s="91"/>
      <c r="T655" s="92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T655" s="17" t="s">
        <v>163</v>
      </c>
      <c r="AU655" s="17" t="s">
        <v>83</v>
      </c>
    </row>
    <row r="656" s="2" customFormat="1" ht="37.8" customHeight="1">
      <c r="A656" s="38"/>
      <c r="B656" s="39"/>
      <c r="C656" s="218" t="s">
        <v>719</v>
      </c>
      <c r="D656" s="218" t="s">
        <v>158</v>
      </c>
      <c r="E656" s="219" t="s">
        <v>720</v>
      </c>
      <c r="F656" s="220" t="s">
        <v>721</v>
      </c>
      <c r="G656" s="221" t="s">
        <v>161</v>
      </c>
      <c r="H656" s="222">
        <v>107.01600000000001</v>
      </c>
      <c r="I656" s="223"/>
      <c r="J656" s="224">
        <f>ROUND(I656*H656,2)</f>
        <v>0</v>
      </c>
      <c r="K656" s="220" t="s">
        <v>1</v>
      </c>
      <c r="L656" s="44"/>
      <c r="M656" s="225" t="s">
        <v>1</v>
      </c>
      <c r="N656" s="226" t="s">
        <v>38</v>
      </c>
      <c r="O656" s="91"/>
      <c r="P656" s="227">
        <f>O656*H656</f>
        <v>0</v>
      </c>
      <c r="Q656" s="227">
        <v>0</v>
      </c>
      <c r="R656" s="227">
        <f>Q656*H656</f>
        <v>0</v>
      </c>
      <c r="S656" s="227">
        <v>0</v>
      </c>
      <c r="T656" s="228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9" t="s">
        <v>199</v>
      </c>
      <c r="AT656" s="229" t="s">
        <v>158</v>
      </c>
      <c r="AU656" s="229" t="s">
        <v>83</v>
      </c>
      <c r="AY656" s="17" t="s">
        <v>156</v>
      </c>
      <c r="BE656" s="230">
        <f>IF(N656="základní",J656,0)</f>
        <v>0</v>
      </c>
      <c r="BF656" s="230">
        <f>IF(N656="snížená",J656,0)</f>
        <v>0</v>
      </c>
      <c r="BG656" s="230">
        <f>IF(N656="zákl. přenesená",J656,0)</f>
        <v>0</v>
      </c>
      <c r="BH656" s="230">
        <f>IF(N656="sníž. přenesená",J656,0)</f>
        <v>0</v>
      </c>
      <c r="BI656" s="230">
        <f>IF(N656="nulová",J656,0)</f>
        <v>0</v>
      </c>
      <c r="BJ656" s="17" t="s">
        <v>81</v>
      </c>
      <c r="BK656" s="230">
        <f>ROUND(I656*H656,2)</f>
        <v>0</v>
      </c>
      <c r="BL656" s="17" t="s">
        <v>199</v>
      </c>
      <c r="BM656" s="229" t="s">
        <v>722</v>
      </c>
    </row>
    <row r="657" s="2" customFormat="1">
      <c r="A657" s="38"/>
      <c r="B657" s="39"/>
      <c r="C657" s="40"/>
      <c r="D657" s="231" t="s">
        <v>163</v>
      </c>
      <c r="E657" s="40"/>
      <c r="F657" s="232" t="s">
        <v>721</v>
      </c>
      <c r="G657" s="40"/>
      <c r="H657" s="40"/>
      <c r="I657" s="233"/>
      <c r="J657" s="40"/>
      <c r="K657" s="40"/>
      <c r="L657" s="44"/>
      <c r="M657" s="234"/>
      <c r="N657" s="235"/>
      <c r="O657" s="91"/>
      <c r="P657" s="91"/>
      <c r="Q657" s="91"/>
      <c r="R657" s="91"/>
      <c r="S657" s="91"/>
      <c r="T657" s="92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T657" s="17" t="s">
        <v>163</v>
      </c>
      <c r="AU657" s="17" t="s">
        <v>83</v>
      </c>
    </row>
    <row r="658" s="13" customFormat="1">
      <c r="A658" s="13"/>
      <c r="B658" s="236"/>
      <c r="C658" s="237"/>
      <c r="D658" s="231" t="s">
        <v>164</v>
      </c>
      <c r="E658" s="238" t="s">
        <v>1</v>
      </c>
      <c r="F658" s="239" t="s">
        <v>321</v>
      </c>
      <c r="G658" s="237"/>
      <c r="H658" s="240">
        <v>107.01600000000002</v>
      </c>
      <c r="I658" s="241"/>
      <c r="J658" s="237"/>
      <c r="K658" s="237"/>
      <c r="L658" s="242"/>
      <c r="M658" s="243"/>
      <c r="N658" s="244"/>
      <c r="O658" s="244"/>
      <c r="P658" s="244"/>
      <c r="Q658" s="244"/>
      <c r="R658" s="244"/>
      <c r="S658" s="244"/>
      <c r="T658" s="24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6" t="s">
        <v>164</v>
      </c>
      <c r="AU658" s="246" t="s">
        <v>83</v>
      </c>
      <c r="AV658" s="13" t="s">
        <v>83</v>
      </c>
      <c r="AW658" s="13" t="s">
        <v>31</v>
      </c>
      <c r="AX658" s="13" t="s">
        <v>73</v>
      </c>
      <c r="AY658" s="246" t="s">
        <v>156</v>
      </c>
    </row>
    <row r="659" s="14" customFormat="1">
      <c r="A659" s="14"/>
      <c r="B659" s="247"/>
      <c r="C659" s="248"/>
      <c r="D659" s="231" t="s">
        <v>164</v>
      </c>
      <c r="E659" s="249" t="s">
        <v>1</v>
      </c>
      <c r="F659" s="250" t="s">
        <v>168</v>
      </c>
      <c r="G659" s="248"/>
      <c r="H659" s="251">
        <v>107.01600000000002</v>
      </c>
      <c r="I659" s="252"/>
      <c r="J659" s="248"/>
      <c r="K659" s="248"/>
      <c r="L659" s="253"/>
      <c r="M659" s="254"/>
      <c r="N659" s="255"/>
      <c r="O659" s="255"/>
      <c r="P659" s="255"/>
      <c r="Q659" s="255"/>
      <c r="R659" s="255"/>
      <c r="S659" s="255"/>
      <c r="T659" s="25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7" t="s">
        <v>164</v>
      </c>
      <c r="AU659" s="257" t="s">
        <v>83</v>
      </c>
      <c r="AV659" s="14" t="s">
        <v>162</v>
      </c>
      <c r="AW659" s="14" t="s">
        <v>31</v>
      </c>
      <c r="AX659" s="14" t="s">
        <v>81</v>
      </c>
      <c r="AY659" s="257" t="s">
        <v>156</v>
      </c>
    </row>
    <row r="660" s="2" customFormat="1" ht="24.15" customHeight="1">
      <c r="A660" s="38"/>
      <c r="B660" s="39"/>
      <c r="C660" s="258" t="s">
        <v>455</v>
      </c>
      <c r="D660" s="258" t="s">
        <v>254</v>
      </c>
      <c r="E660" s="259" t="s">
        <v>347</v>
      </c>
      <c r="F660" s="260" t="s">
        <v>348</v>
      </c>
      <c r="G660" s="261" t="s">
        <v>161</v>
      </c>
      <c r="H660" s="262">
        <v>112.367</v>
      </c>
      <c r="I660" s="263"/>
      <c r="J660" s="264">
        <f>ROUND(I660*H660,2)</f>
        <v>0</v>
      </c>
      <c r="K660" s="260" t="s">
        <v>1</v>
      </c>
      <c r="L660" s="265"/>
      <c r="M660" s="266" t="s">
        <v>1</v>
      </c>
      <c r="N660" s="267" t="s">
        <v>38</v>
      </c>
      <c r="O660" s="91"/>
      <c r="P660" s="227">
        <f>O660*H660</f>
        <v>0</v>
      </c>
      <c r="Q660" s="227">
        <v>0</v>
      </c>
      <c r="R660" s="227">
        <f>Q660*H660</f>
        <v>0</v>
      </c>
      <c r="S660" s="227">
        <v>0</v>
      </c>
      <c r="T660" s="228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9" t="s">
        <v>241</v>
      </c>
      <c r="AT660" s="229" t="s">
        <v>254</v>
      </c>
      <c r="AU660" s="229" t="s">
        <v>83</v>
      </c>
      <c r="AY660" s="17" t="s">
        <v>156</v>
      </c>
      <c r="BE660" s="230">
        <f>IF(N660="základní",J660,0)</f>
        <v>0</v>
      </c>
      <c r="BF660" s="230">
        <f>IF(N660="snížená",J660,0)</f>
        <v>0</v>
      </c>
      <c r="BG660" s="230">
        <f>IF(N660="zákl. přenesená",J660,0)</f>
        <v>0</v>
      </c>
      <c r="BH660" s="230">
        <f>IF(N660="sníž. přenesená",J660,0)</f>
        <v>0</v>
      </c>
      <c r="BI660" s="230">
        <f>IF(N660="nulová",J660,0)</f>
        <v>0</v>
      </c>
      <c r="BJ660" s="17" t="s">
        <v>81</v>
      </c>
      <c r="BK660" s="230">
        <f>ROUND(I660*H660,2)</f>
        <v>0</v>
      </c>
      <c r="BL660" s="17" t="s">
        <v>199</v>
      </c>
      <c r="BM660" s="229" t="s">
        <v>723</v>
      </c>
    </row>
    <row r="661" s="2" customFormat="1">
      <c r="A661" s="38"/>
      <c r="B661" s="39"/>
      <c r="C661" s="40"/>
      <c r="D661" s="231" t="s">
        <v>163</v>
      </c>
      <c r="E661" s="40"/>
      <c r="F661" s="232" t="s">
        <v>348</v>
      </c>
      <c r="G661" s="40"/>
      <c r="H661" s="40"/>
      <c r="I661" s="233"/>
      <c r="J661" s="40"/>
      <c r="K661" s="40"/>
      <c r="L661" s="44"/>
      <c r="M661" s="234"/>
      <c r="N661" s="235"/>
      <c r="O661" s="91"/>
      <c r="P661" s="91"/>
      <c r="Q661" s="91"/>
      <c r="R661" s="91"/>
      <c r="S661" s="91"/>
      <c r="T661" s="92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T661" s="17" t="s">
        <v>163</v>
      </c>
      <c r="AU661" s="17" t="s">
        <v>83</v>
      </c>
    </row>
    <row r="662" s="2" customFormat="1" ht="24.15" customHeight="1">
      <c r="A662" s="38"/>
      <c r="B662" s="39"/>
      <c r="C662" s="218" t="s">
        <v>724</v>
      </c>
      <c r="D662" s="218" t="s">
        <v>158</v>
      </c>
      <c r="E662" s="219" t="s">
        <v>725</v>
      </c>
      <c r="F662" s="220" t="s">
        <v>726</v>
      </c>
      <c r="G662" s="221" t="s">
        <v>161</v>
      </c>
      <c r="H662" s="222">
        <v>970.20000000000005</v>
      </c>
      <c r="I662" s="223"/>
      <c r="J662" s="224">
        <f>ROUND(I662*H662,2)</f>
        <v>0</v>
      </c>
      <c r="K662" s="220" t="s">
        <v>1</v>
      </c>
      <c r="L662" s="44"/>
      <c r="M662" s="225" t="s">
        <v>1</v>
      </c>
      <c r="N662" s="226" t="s">
        <v>38</v>
      </c>
      <c r="O662" s="91"/>
      <c r="P662" s="227">
        <f>O662*H662</f>
        <v>0</v>
      </c>
      <c r="Q662" s="227">
        <v>0</v>
      </c>
      <c r="R662" s="227">
        <f>Q662*H662</f>
        <v>0</v>
      </c>
      <c r="S662" s="227">
        <v>0</v>
      </c>
      <c r="T662" s="228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9" t="s">
        <v>199</v>
      </c>
      <c r="AT662" s="229" t="s">
        <v>158</v>
      </c>
      <c r="AU662" s="229" t="s">
        <v>83</v>
      </c>
      <c r="AY662" s="17" t="s">
        <v>156</v>
      </c>
      <c r="BE662" s="230">
        <f>IF(N662="základní",J662,0)</f>
        <v>0</v>
      </c>
      <c r="BF662" s="230">
        <f>IF(N662="snížená",J662,0)</f>
        <v>0</v>
      </c>
      <c r="BG662" s="230">
        <f>IF(N662="zákl. přenesená",J662,0)</f>
        <v>0</v>
      </c>
      <c r="BH662" s="230">
        <f>IF(N662="sníž. přenesená",J662,0)</f>
        <v>0</v>
      </c>
      <c r="BI662" s="230">
        <f>IF(N662="nulová",J662,0)</f>
        <v>0</v>
      </c>
      <c r="BJ662" s="17" t="s">
        <v>81</v>
      </c>
      <c r="BK662" s="230">
        <f>ROUND(I662*H662,2)</f>
        <v>0</v>
      </c>
      <c r="BL662" s="17" t="s">
        <v>199</v>
      </c>
      <c r="BM662" s="229" t="s">
        <v>727</v>
      </c>
    </row>
    <row r="663" s="2" customFormat="1">
      <c r="A663" s="38"/>
      <c r="B663" s="39"/>
      <c r="C663" s="40"/>
      <c r="D663" s="231" t="s">
        <v>163</v>
      </c>
      <c r="E663" s="40"/>
      <c r="F663" s="232" t="s">
        <v>726</v>
      </c>
      <c r="G663" s="40"/>
      <c r="H663" s="40"/>
      <c r="I663" s="233"/>
      <c r="J663" s="40"/>
      <c r="K663" s="40"/>
      <c r="L663" s="44"/>
      <c r="M663" s="234"/>
      <c r="N663" s="235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163</v>
      </c>
      <c r="AU663" s="17" t="s">
        <v>83</v>
      </c>
    </row>
    <row r="664" s="13" customFormat="1">
      <c r="A664" s="13"/>
      <c r="B664" s="236"/>
      <c r="C664" s="237"/>
      <c r="D664" s="231" t="s">
        <v>164</v>
      </c>
      <c r="E664" s="238" t="s">
        <v>1</v>
      </c>
      <c r="F664" s="239" t="s">
        <v>537</v>
      </c>
      <c r="G664" s="237"/>
      <c r="H664" s="240">
        <v>970.19999999999993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6" t="s">
        <v>164</v>
      </c>
      <c r="AU664" s="246" t="s">
        <v>83</v>
      </c>
      <c r="AV664" s="13" t="s">
        <v>83</v>
      </c>
      <c r="AW664" s="13" t="s">
        <v>31</v>
      </c>
      <c r="AX664" s="13" t="s">
        <v>73</v>
      </c>
      <c r="AY664" s="246" t="s">
        <v>156</v>
      </c>
    </row>
    <row r="665" s="14" customFormat="1">
      <c r="A665" s="14"/>
      <c r="B665" s="247"/>
      <c r="C665" s="248"/>
      <c r="D665" s="231" t="s">
        <v>164</v>
      </c>
      <c r="E665" s="249" t="s">
        <v>1</v>
      </c>
      <c r="F665" s="250" t="s">
        <v>168</v>
      </c>
      <c r="G665" s="248"/>
      <c r="H665" s="251">
        <v>970.19999999999993</v>
      </c>
      <c r="I665" s="252"/>
      <c r="J665" s="248"/>
      <c r="K665" s="248"/>
      <c r="L665" s="253"/>
      <c r="M665" s="254"/>
      <c r="N665" s="255"/>
      <c r="O665" s="255"/>
      <c r="P665" s="255"/>
      <c r="Q665" s="255"/>
      <c r="R665" s="255"/>
      <c r="S665" s="255"/>
      <c r="T665" s="25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7" t="s">
        <v>164</v>
      </c>
      <c r="AU665" s="257" t="s">
        <v>83</v>
      </c>
      <c r="AV665" s="14" t="s">
        <v>162</v>
      </c>
      <c r="AW665" s="14" t="s">
        <v>31</v>
      </c>
      <c r="AX665" s="14" t="s">
        <v>81</v>
      </c>
      <c r="AY665" s="257" t="s">
        <v>156</v>
      </c>
    </row>
    <row r="666" s="2" customFormat="1" ht="37.8" customHeight="1">
      <c r="A666" s="38"/>
      <c r="B666" s="39"/>
      <c r="C666" s="258" t="s">
        <v>459</v>
      </c>
      <c r="D666" s="258" t="s">
        <v>254</v>
      </c>
      <c r="E666" s="259" t="s">
        <v>728</v>
      </c>
      <c r="F666" s="260" t="s">
        <v>729</v>
      </c>
      <c r="G666" s="261" t="s">
        <v>161</v>
      </c>
      <c r="H666" s="262">
        <v>1130.768</v>
      </c>
      <c r="I666" s="263"/>
      <c r="J666" s="264">
        <f>ROUND(I666*H666,2)</f>
        <v>0</v>
      </c>
      <c r="K666" s="260" t="s">
        <v>1</v>
      </c>
      <c r="L666" s="265"/>
      <c r="M666" s="266" t="s">
        <v>1</v>
      </c>
      <c r="N666" s="267" t="s">
        <v>38</v>
      </c>
      <c r="O666" s="91"/>
      <c r="P666" s="227">
        <f>O666*H666</f>
        <v>0</v>
      </c>
      <c r="Q666" s="227">
        <v>0</v>
      </c>
      <c r="R666" s="227">
        <f>Q666*H666</f>
        <v>0</v>
      </c>
      <c r="S666" s="227">
        <v>0</v>
      </c>
      <c r="T666" s="228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9" t="s">
        <v>241</v>
      </c>
      <c r="AT666" s="229" t="s">
        <v>254</v>
      </c>
      <c r="AU666" s="229" t="s">
        <v>83</v>
      </c>
      <c r="AY666" s="17" t="s">
        <v>156</v>
      </c>
      <c r="BE666" s="230">
        <f>IF(N666="základní",J666,0)</f>
        <v>0</v>
      </c>
      <c r="BF666" s="230">
        <f>IF(N666="snížená",J666,0)</f>
        <v>0</v>
      </c>
      <c r="BG666" s="230">
        <f>IF(N666="zákl. přenesená",J666,0)</f>
        <v>0</v>
      </c>
      <c r="BH666" s="230">
        <f>IF(N666="sníž. přenesená",J666,0)</f>
        <v>0</v>
      </c>
      <c r="BI666" s="230">
        <f>IF(N666="nulová",J666,0)</f>
        <v>0</v>
      </c>
      <c r="BJ666" s="17" t="s">
        <v>81</v>
      </c>
      <c r="BK666" s="230">
        <f>ROUND(I666*H666,2)</f>
        <v>0</v>
      </c>
      <c r="BL666" s="17" t="s">
        <v>199</v>
      </c>
      <c r="BM666" s="229" t="s">
        <v>730</v>
      </c>
    </row>
    <row r="667" s="2" customFormat="1">
      <c r="A667" s="38"/>
      <c r="B667" s="39"/>
      <c r="C667" s="40"/>
      <c r="D667" s="231" t="s">
        <v>163</v>
      </c>
      <c r="E667" s="40"/>
      <c r="F667" s="232" t="s">
        <v>729</v>
      </c>
      <c r="G667" s="40"/>
      <c r="H667" s="40"/>
      <c r="I667" s="233"/>
      <c r="J667" s="40"/>
      <c r="K667" s="40"/>
      <c r="L667" s="44"/>
      <c r="M667" s="234"/>
      <c r="N667" s="235"/>
      <c r="O667" s="91"/>
      <c r="P667" s="91"/>
      <c r="Q667" s="91"/>
      <c r="R667" s="91"/>
      <c r="S667" s="91"/>
      <c r="T667" s="92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163</v>
      </c>
      <c r="AU667" s="17" t="s">
        <v>83</v>
      </c>
    </row>
    <row r="668" s="2" customFormat="1" ht="24.15" customHeight="1">
      <c r="A668" s="38"/>
      <c r="B668" s="39"/>
      <c r="C668" s="218" t="s">
        <v>731</v>
      </c>
      <c r="D668" s="218" t="s">
        <v>158</v>
      </c>
      <c r="E668" s="219" t="s">
        <v>732</v>
      </c>
      <c r="F668" s="220" t="s">
        <v>733</v>
      </c>
      <c r="G668" s="221" t="s">
        <v>194</v>
      </c>
      <c r="H668" s="222">
        <v>6.0289999999999999</v>
      </c>
      <c r="I668" s="223"/>
      <c r="J668" s="224">
        <f>ROUND(I668*H668,2)</f>
        <v>0</v>
      </c>
      <c r="K668" s="220" t="s">
        <v>1</v>
      </c>
      <c r="L668" s="44"/>
      <c r="M668" s="225" t="s">
        <v>1</v>
      </c>
      <c r="N668" s="226" t="s">
        <v>38</v>
      </c>
      <c r="O668" s="91"/>
      <c r="P668" s="227">
        <f>O668*H668</f>
        <v>0</v>
      </c>
      <c r="Q668" s="227">
        <v>0</v>
      </c>
      <c r="R668" s="227">
        <f>Q668*H668</f>
        <v>0</v>
      </c>
      <c r="S668" s="227">
        <v>0</v>
      </c>
      <c r="T668" s="228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9" t="s">
        <v>199</v>
      </c>
      <c r="AT668" s="229" t="s">
        <v>158</v>
      </c>
      <c r="AU668" s="229" t="s">
        <v>83</v>
      </c>
      <c r="AY668" s="17" t="s">
        <v>156</v>
      </c>
      <c r="BE668" s="230">
        <f>IF(N668="základní",J668,0)</f>
        <v>0</v>
      </c>
      <c r="BF668" s="230">
        <f>IF(N668="snížená",J668,0)</f>
        <v>0</v>
      </c>
      <c r="BG668" s="230">
        <f>IF(N668="zákl. přenesená",J668,0)</f>
        <v>0</v>
      </c>
      <c r="BH668" s="230">
        <f>IF(N668="sníž. přenesená",J668,0)</f>
        <v>0</v>
      </c>
      <c r="BI668" s="230">
        <f>IF(N668="nulová",J668,0)</f>
        <v>0</v>
      </c>
      <c r="BJ668" s="17" t="s">
        <v>81</v>
      </c>
      <c r="BK668" s="230">
        <f>ROUND(I668*H668,2)</f>
        <v>0</v>
      </c>
      <c r="BL668" s="17" t="s">
        <v>199</v>
      </c>
      <c r="BM668" s="229" t="s">
        <v>734</v>
      </c>
    </row>
    <row r="669" s="2" customFormat="1">
      <c r="A669" s="38"/>
      <c r="B669" s="39"/>
      <c r="C669" s="40"/>
      <c r="D669" s="231" t="s">
        <v>163</v>
      </c>
      <c r="E669" s="40"/>
      <c r="F669" s="232" t="s">
        <v>733</v>
      </c>
      <c r="G669" s="40"/>
      <c r="H669" s="40"/>
      <c r="I669" s="233"/>
      <c r="J669" s="40"/>
      <c r="K669" s="40"/>
      <c r="L669" s="44"/>
      <c r="M669" s="234"/>
      <c r="N669" s="235"/>
      <c r="O669" s="91"/>
      <c r="P669" s="91"/>
      <c r="Q669" s="91"/>
      <c r="R669" s="91"/>
      <c r="S669" s="91"/>
      <c r="T669" s="92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T669" s="17" t="s">
        <v>163</v>
      </c>
      <c r="AU669" s="17" t="s">
        <v>83</v>
      </c>
    </row>
    <row r="670" s="12" customFormat="1" ht="22.8" customHeight="1">
      <c r="A670" s="12"/>
      <c r="B670" s="202"/>
      <c r="C670" s="203"/>
      <c r="D670" s="204" t="s">
        <v>72</v>
      </c>
      <c r="E670" s="216" t="s">
        <v>735</v>
      </c>
      <c r="F670" s="216" t="s">
        <v>736</v>
      </c>
      <c r="G670" s="203"/>
      <c r="H670" s="203"/>
      <c r="I670" s="206"/>
      <c r="J670" s="217">
        <f>BK670</f>
        <v>0</v>
      </c>
      <c r="K670" s="203"/>
      <c r="L670" s="208"/>
      <c r="M670" s="209"/>
      <c r="N670" s="210"/>
      <c r="O670" s="210"/>
      <c r="P670" s="211">
        <f>SUM(P671:P676)</f>
        <v>0</v>
      </c>
      <c r="Q670" s="210"/>
      <c r="R670" s="211">
        <f>SUM(R671:R676)</f>
        <v>0</v>
      </c>
      <c r="S670" s="210"/>
      <c r="T670" s="212">
        <f>SUM(T671:T676)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13" t="s">
        <v>83</v>
      </c>
      <c r="AT670" s="214" t="s">
        <v>72</v>
      </c>
      <c r="AU670" s="214" t="s">
        <v>81</v>
      </c>
      <c r="AY670" s="213" t="s">
        <v>156</v>
      </c>
      <c r="BK670" s="215">
        <f>SUM(BK671:BK676)</f>
        <v>0</v>
      </c>
    </row>
    <row r="671" s="2" customFormat="1" ht="16.5" customHeight="1">
      <c r="A671" s="38"/>
      <c r="B671" s="39"/>
      <c r="C671" s="218" t="s">
        <v>464</v>
      </c>
      <c r="D671" s="218" t="s">
        <v>158</v>
      </c>
      <c r="E671" s="219" t="s">
        <v>737</v>
      </c>
      <c r="F671" s="220" t="s">
        <v>738</v>
      </c>
      <c r="G671" s="221" t="s">
        <v>215</v>
      </c>
      <c r="H671" s="222">
        <v>10</v>
      </c>
      <c r="I671" s="223"/>
      <c r="J671" s="224">
        <f>ROUND(I671*H671,2)</f>
        <v>0</v>
      </c>
      <c r="K671" s="220" t="s">
        <v>1</v>
      </c>
      <c r="L671" s="44"/>
      <c r="M671" s="225" t="s">
        <v>1</v>
      </c>
      <c r="N671" s="226" t="s">
        <v>38</v>
      </c>
      <c r="O671" s="91"/>
      <c r="P671" s="227">
        <f>O671*H671</f>
        <v>0</v>
      </c>
      <c r="Q671" s="227">
        <v>0</v>
      </c>
      <c r="R671" s="227">
        <f>Q671*H671</f>
        <v>0</v>
      </c>
      <c r="S671" s="227">
        <v>0</v>
      </c>
      <c r="T671" s="228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9" t="s">
        <v>199</v>
      </c>
      <c r="AT671" s="229" t="s">
        <v>158</v>
      </c>
      <c r="AU671" s="229" t="s">
        <v>83</v>
      </c>
      <c r="AY671" s="17" t="s">
        <v>156</v>
      </c>
      <c r="BE671" s="230">
        <f>IF(N671="základní",J671,0)</f>
        <v>0</v>
      </c>
      <c r="BF671" s="230">
        <f>IF(N671="snížená",J671,0)</f>
        <v>0</v>
      </c>
      <c r="BG671" s="230">
        <f>IF(N671="zákl. přenesená",J671,0)</f>
        <v>0</v>
      </c>
      <c r="BH671" s="230">
        <f>IF(N671="sníž. přenesená",J671,0)</f>
        <v>0</v>
      </c>
      <c r="BI671" s="230">
        <f>IF(N671="nulová",J671,0)</f>
        <v>0</v>
      </c>
      <c r="BJ671" s="17" t="s">
        <v>81</v>
      </c>
      <c r="BK671" s="230">
        <f>ROUND(I671*H671,2)</f>
        <v>0</v>
      </c>
      <c r="BL671" s="17" t="s">
        <v>199</v>
      </c>
      <c r="BM671" s="229" t="s">
        <v>739</v>
      </c>
    </row>
    <row r="672" s="2" customFormat="1">
      <c r="A672" s="38"/>
      <c r="B672" s="39"/>
      <c r="C672" s="40"/>
      <c r="D672" s="231" t="s">
        <v>163</v>
      </c>
      <c r="E672" s="40"/>
      <c r="F672" s="232" t="s">
        <v>738</v>
      </c>
      <c r="G672" s="40"/>
      <c r="H672" s="40"/>
      <c r="I672" s="233"/>
      <c r="J672" s="40"/>
      <c r="K672" s="40"/>
      <c r="L672" s="44"/>
      <c r="M672" s="234"/>
      <c r="N672" s="235"/>
      <c r="O672" s="91"/>
      <c r="P672" s="91"/>
      <c r="Q672" s="91"/>
      <c r="R672" s="91"/>
      <c r="S672" s="91"/>
      <c r="T672" s="92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17" t="s">
        <v>163</v>
      </c>
      <c r="AU672" s="17" t="s">
        <v>83</v>
      </c>
    </row>
    <row r="673" s="2" customFormat="1" ht="24.15" customHeight="1">
      <c r="A673" s="38"/>
      <c r="B673" s="39"/>
      <c r="C673" s="218" t="s">
        <v>740</v>
      </c>
      <c r="D673" s="218" t="s">
        <v>158</v>
      </c>
      <c r="E673" s="219" t="s">
        <v>741</v>
      </c>
      <c r="F673" s="220" t="s">
        <v>742</v>
      </c>
      <c r="G673" s="221" t="s">
        <v>215</v>
      </c>
      <c r="H673" s="222">
        <v>10</v>
      </c>
      <c r="I673" s="223"/>
      <c r="J673" s="224">
        <f>ROUND(I673*H673,2)</f>
        <v>0</v>
      </c>
      <c r="K673" s="220" t="s">
        <v>1</v>
      </c>
      <c r="L673" s="44"/>
      <c r="M673" s="225" t="s">
        <v>1</v>
      </c>
      <c r="N673" s="226" t="s">
        <v>38</v>
      </c>
      <c r="O673" s="91"/>
      <c r="P673" s="227">
        <f>O673*H673</f>
        <v>0</v>
      </c>
      <c r="Q673" s="227">
        <v>0</v>
      </c>
      <c r="R673" s="227">
        <f>Q673*H673</f>
        <v>0</v>
      </c>
      <c r="S673" s="227">
        <v>0</v>
      </c>
      <c r="T673" s="228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9" t="s">
        <v>199</v>
      </c>
      <c r="AT673" s="229" t="s">
        <v>158</v>
      </c>
      <c r="AU673" s="229" t="s">
        <v>83</v>
      </c>
      <c r="AY673" s="17" t="s">
        <v>156</v>
      </c>
      <c r="BE673" s="230">
        <f>IF(N673="základní",J673,0)</f>
        <v>0</v>
      </c>
      <c r="BF673" s="230">
        <f>IF(N673="snížená",J673,0)</f>
        <v>0</v>
      </c>
      <c r="BG673" s="230">
        <f>IF(N673="zákl. přenesená",J673,0)</f>
        <v>0</v>
      </c>
      <c r="BH673" s="230">
        <f>IF(N673="sníž. přenesená",J673,0)</f>
        <v>0</v>
      </c>
      <c r="BI673" s="230">
        <f>IF(N673="nulová",J673,0)</f>
        <v>0</v>
      </c>
      <c r="BJ673" s="17" t="s">
        <v>81</v>
      </c>
      <c r="BK673" s="230">
        <f>ROUND(I673*H673,2)</f>
        <v>0</v>
      </c>
      <c r="BL673" s="17" t="s">
        <v>199</v>
      </c>
      <c r="BM673" s="229" t="s">
        <v>743</v>
      </c>
    </row>
    <row r="674" s="2" customFormat="1">
      <c r="A674" s="38"/>
      <c r="B674" s="39"/>
      <c r="C674" s="40"/>
      <c r="D674" s="231" t="s">
        <v>163</v>
      </c>
      <c r="E674" s="40"/>
      <c r="F674" s="232" t="s">
        <v>742</v>
      </c>
      <c r="G674" s="40"/>
      <c r="H674" s="40"/>
      <c r="I674" s="233"/>
      <c r="J674" s="40"/>
      <c r="K674" s="40"/>
      <c r="L674" s="44"/>
      <c r="M674" s="234"/>
      <c r="N674" s="235"/>
      <c r="O674" s="91"/>
      <c r="P674" s="91"/>
      <c r="Q674" s="91"/>
      <c r="R674" s="91"/>
      <c r="S674" s="91"/>
      <c r="T674" s="92"/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T674" s="17" t="s">
        <v>163</v>
      </c>
      <c r="AU674" s="17" t="s">
        <v>83</v>
      </c>
    </row>
    <row r="675" s="2" customFormat="1" ht="24.15" customHeight="1">
      <c r="A675" s="38"/>
      <c r="B675" s="39"/>
      <c r="C675" s="218" t="s">
        <v>471</v>
      </c>
      <c r="D675" s="218" t="s">
        <v>158</v>
      </c>
      <c r="E675" s="219" t="s">
        <v>744</v>
      </c>
      <c r="F675" s="220" t="s">
        <v>745</v>
      </c>
      <c r="G675" s="221" t="s">
        <v>746</v>
      </c>
      <c r="H675" s="278"/>
      <c r="I675" s="223"/>
      <c r="J675" s="224">
        <f>ROUND(I675*H675,2)</f>
        <v>0</v>
      </c>
      <c r="K675" s="220" t="s">
        <v>1</v>
      </c>
      <c r="L675" s="44"/>
      <c r="M675" s="225" t="s">
        <v>1</v>
      </c>
      <c r="N675" s="226" t="s">
        <v>38</v>
      </c>
      <c r="O675" s="91"/>
      <c r="P675" s="227">
        <f>O675*H675</f>
        <v>0</v>
      </c>
      <c r="Q675" s="227">
        <v>0</v>
      </c>
      <c r="R675" s="227">
        <f>Q675*H675</f>
        <v>0</v>
      </c>
      <c r="S675" s="227">
        <v>0</v>
      </c>
      <c r="T675" s="228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9" t="s">
        <v>199</v>
      </c>
      <c r="AT675" s="229" t="s">
        <v>158</v>
      </c>
      <c r="AU675" s="229" t="s">
        <v>83</v>
      </c>
      <c r="AY675" s="17" t="s">
        <v>156</v>
      </c>
      <c r="BE675" s="230">
        <f>IF(N675="základní",J675,0)</f>
        <v>0</v>
      </c>
      <c r="BF675" s="230">
        <f>IF(N675="snížená",J675,0)</f>
        <v>0</v>
      </c>
      <c r="BG675" s="230">
        <f>IF(N675="zákl. přenesená",J675,0)</f>
        <v>0</v>
      </c>
      <c r="BH675" s="230">
        <f>IF(N675="sníž. přenesená",J675,0)</f>
        <v>0</v>
      </c>
      <c r="BI675" s="230">
        <f>IF(N675="nulová",J675,0)</f>
        <v>0</v>
      </c>
      <c r="BJ675" s="17" t="s">
        <v>81</v>
      </c>
      <c r="BK675" s="230">
        <f>ROUND(I675*H675,2)</f>
        <v>0</v>
      </c>
      <c r="BL675" s="17" t="s">
        <v>199</v>
      </c>
      <c r="BM675" s="229" t="s">
        <v>747</v>
      </c>
    </row>
    <row r="676" s="2" customFormat="1">
      <c r="A676" s="38"/>
      <c r="B676" s="39"/>
      <c r="C676" s="40"/>
      <c r="D676" s="231" t="s">
        <v>163</v>
      </c>
      <c r="E676" s="40"/>
      <c r="F676" s="232" t="s">
        <v>745</v>
      </c>
      <c r="G676" s="40"/>
      <c r="H676" s="40"/>
      <c r="I676" s="233"/>
      <c r="J676" s="40"/>
      <c r="K676" s="40"/>
      <c r="L676" s="44"/>
      <c r="M676" s="234"/>
      <c r="N676" s="235"/>
      <c r="O676" s="91"/>
      <c r="P676" s="91"/>
      <c r="Q676" s="91"/>
      <c r="R676" s="91"/>
      <c r="S676" s="91"/>
      <c r="T676" s="92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17" t="s">
        <v>163</v>
      </c>
      <c r="AU676" s="17" t="s">
        <v>83</v>
      </c>
    </row>
    <row r="677" s="12" customFormat="1" ht="22.8" customHeight="1">
      <c r="A677" s="12"/>
      <c r="B677" s="202"/>
      <c r="C677" s="203"/>
      <c r="D677" s="204" t="s">
        <v>72</v>
      </c>
      <c r="E677" s="216" t="s">
        <v>748</v>
      </c>
      <c r="F677" s="216" t="s">
        <v>749</v>
      </c>
      <c r="G677" s="203"/>
      <c r="H677" s="203"/>
      <c r="I677" s="206"/>
      <c r="J677" s="217">
        <f>BK677</f>
        <v>0</v>
      </c>
      <c r="K677" s="203"/>
      <c r="L677" s="208"/>
      <c r="M677" s="209"/>
      <c r="N677" s="210"/>
      <c r="O677" s="210"/>
      <c r="P677" s="211">
        <f>SUM(P678:P683)</f>
        <v>0</v>
      </c>
      <c r="Q677" s="210"/>
      <c r="R677" s="211">
        <f>SUM(R678:R683)</f>
        <v>0</v>
      </c>
      <c r="S677" s="210"/>
      <c r="T677" s="212">
        <f>SUM(T678:T683)</f>
        <v>0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13" t="s">
        <v>83</v>
      </c>
      <c r="AT677" s="214" t="s">
        <v>72</v>
      </c>
      <c r="AU677" s="214" t="s">
        <v>81</v>
      </c>
      <c r="AY677" s="213" t="s">
        <v>156</v>
      </c>
      <c r="BK677" s="215">
        <f>SUM(BK678:BK683)</f>
        <v>0</v>
      </c>
    </row>
    <row r="678" s="2" customFormat="1" ht="24.15" customHeight="1">
      <c r="A678" s="38"/>
      <c r="B678" s="39"/>
      <c r="C678" s="218" t="s">
        <v>750</v>
      </c>
      <c r="D678" s="218" t="s">
        <v>158</v>
      </c>
      <c r="E678" s="219" t="s">
        <v>751</v>
      </c>
      <c r="F678" s="220" t="s">
        <v>752</v>
      </c>
      <c r="G678" s="221" t="s">
        <v>215</v>
      </c>
      <c r="H678" s="222">
        <v>1</v>
      </c>
      <c r="I678" s="223"/>
      <c r="J678" s="224">
        <f>ROUND(I678*H678,2)</f>
        <v>0</v>
      </c>
      <c r="K678" s="220" t="s">
        <v>1</v>
      </c>
      <c r="L678" s="44"/>
      <c r="M678" s="225" t="s">
        <v>1</v>
      </c>
      <c r="N678" s="226" t="s">
        <v>38</v>
      </c>
      <c r="O678" s="91"/>
      <c r="P678" s="227">
        <f>O678*H678</f>
        <v>0</v>
      </c>
      <c r="Q678" s="227">
        <v>0</v>
      </c>
      <c r="R678" s="227">
        <f>Q678*H678</f>
        <v>0</v>
      </c>
      <c r="S678" s="227">
        <v>0</v>
      </c>
      <c r="T678" s="228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9" t="s">
        <v>199</v>
      </c>
      <c r="AT678" s="229" t="s">
        <v>158</v>
      </c>
      <c r="AU678" s="229" t="s">
        <v>83</v>
      </c>
      <c r="AY678" s="17" t="s">
        <v>156</v>
      </c>
      <c r="BE678" s="230">
        <f>IF(N678="základní",J678,0)</f>
        <v>0</v>
      </c>
      <c r="BF678" s="230">
        <f>IF(N678="snížená",J678,0)</f>
        <v>0</v>
      </c>
      <c r="BG678" s="230">
        <f>IF(N678="zákl. přenesená",J678,0)</f>
        <v>0</v>
      </c>
      <c r="BH678" s="230">
        <f>IF(N678="sníž. přenesená",J678,0)</f>
        <v>0</v>
      </c>
      <c r="BI678" s="230">
        <f>IF(N678="nulová",J678,0)</f>
        <v>0</v>
      </c>
      <c r="BJ678" s="17" t="s">
        <v>81</v>
      </c>
      <c r="BK678" s="230">
        <f>ROUND(I678*H678,2)</f>
        <v>0</v>
      </c>
      <c r="BL678" s="17" t="s">
        <v>199</v>
      </c>
      <c r="BM678" s="229" t="s">
        <v>753</v>
      </c>
    </row>
    <row r="679" s="2" customFormat="1">
      <c r="A679" s="38"/>
      <c r="B679" s="39"/>
      <c r="C679" s="40"/>
      <c r="D679" s="231" t="s">
        <v>163</v>
      </c>
      <c r="E679" s="40"/>
      <c r="F679" s="232" t="s">
        <v>752</v>
      </c>
      <c r="G679" s="40"/>
      <c r="H679" s="40"/>
      <c r="I679" s="233"/>
      <c r="J679" s="40"/>
      <c r="K679" s="40"/>
      <c r="L679" s="44"/>
      <c r="M679" s="234"/>
      <c r="N679" s="235"/>
      <c r="O679" s="91"/>
      <c r="P679" s="91"/>
      <c r="Q679" s="91"/>
      <c r="R679" s="91"/>
      <c r="S679" s="91"/>
      <c r="T679" s="92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163</v>
      </c>
      <c r="AU679" s="17" t="s">
        <v>83</v>
      </c>
    </row>
    <row r="680" s="2" customFormat="1" ht="24.15" customHeight="1">
      <c r="A680" s="38"/>
      <c r="B680" s="39"/>
      <c r="C680" s="218" t="s">
        <v>476</v>
      </c>
      <c r="D680" s="218" t="s">
        <v>158</v>
      </c>
      <c r="E680" s="219" t="s">
        <v>754</v>
      </c>
      <c r="F680" s="220" t="s">
        <v>755</v>
      </c>
      <c r="G680" s="221" t="s">
        <v>215</v>
      </c>
      <c r="H680" s="222">
        <v>1</v>
      </c>
      <c r="I680" s="223"/>
      <c r="J680" s="224">
        <f>ROUND(I680*H680,2)</f>
        <v>0</v>
      </c>
      <c r="K680" s="220" t="s">
        <v>1</v>
      </c>
      <c r="L680" s="44"/>
      <c r="M680" s="225" t="s">
        <v>1</v>
      </c>
      <c r="N680" s="226" t="s">
        <v>38</v>
      </c>
      <c r="O680" s="91"/>
      <c r="P680" s="227">
        <f>O680*H680</f>
        <v>0</v>
      </c>
      <c r="Q680" s="227">
        <v>0</v>
      </c>
      <c r="R680" s="227">
        <f>Q680*H680</f>
        <v>0</v>
      </c>
      <c r="S680" s="227">
        <v>0</v>
      </c>
      <c r="T680" s="228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9" t="s">
        <v>199</v>
      </c>
      <c r="AT680" s="229" t="s">
        <v>158</v>
      </c>
      <c r="AU680" s="229" t="s">
        <v>83</v>
      </c>
      <c r="AY680" s="17" t="s">
        <v>156</v>
      </c>
      <c r="BE680" s="230">
        <f>IF(N680="základní",J680,0)</f>
        <v>0</v>
      </c>
      <c r="BF680" s="230">
        <f>IF(N680="snížená",J680,0)</f>
        <v>0</v>
      </c>
      <c r="BG680" s="230">
        <f>IF(N680="zákl. přenesená",J680,0)</f>
        <v>0</v>
      </c>
      <c r="BH680" s="230">
        <f>IF(N680="sníž. přenesená",J680,0)</f>
        <v>0</v>
      </c>
      <c r="BI680" s="230">
        <f>IF(N680="nulová",J680,0)</f>
        <v>0</v>
      </c>
      <c r="BJ680" s="17" t="s">
        <v>81</v>
      </c>
      <c r="BK680" s="230">
        <f>ROUND(I680*H680,2)</f>
        <v>0</v>
      </c>
      <c r="BL680" s="17" t="s">
        <v>199</v>
      </c>
      <c r="BM680" s="229" t="s">
        <v>756</v>
      </c>
    </row>
    <row r="681" s="2" customFormat="1">
      <c r="A681" s="38"/>
      <c r="B681" s="39"/>
      <c r="C681" s="40"/>
      <c r="D681" s="231" t="s">
        <v>163</v>
      </c>
      <c r="E681" s="40"/>
      <c r="F681" s="232" t="s">
        <v>755</v>
      </c>
      <c r="G681" s="40"/>
      <c r="H681" s="40"/>
      <c r="I681" s="233"/>
      <c r="J681" s="40"/>
      <c r="K681" s="40"/>
      <c r="L681" s="44"/>
      <c r="M681" s="234"/>
      <c r="N681" s="235"/>
      <c r="O681" s="91"/>
      <c r="P681" s="91"/>
      <c r="Q681" s="91"/>
      <c r="R681" s="91"/>
      <c r="S681" s="91"/>
      <c r="T681" s="92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163</v>
      </c>
      <c r="AU681" s="17" t="s">
        <v>83</v>
      </c>
    </row>
    <row r="682" s="2" customFormat="1" ht="24.15" customHeight="1">
      <c r="A682" s="38"/>
      <c r="B682" s="39"/>
      <c r="C682" s="218" t="s">
        <v>757</v>
      </c>
      <c r="D682" s="218" t="s">
        <v>158</v>
      </c>
      <c r="E682" s="219" t="s">
        <v>758</v>
      </c>
      <c r="F682" s="220" t="s">
        <v>759</v>
      </c>
      <c r="G682" s="221" t="s">
        <v>194</v>
      </c>
      <c r="H682" s="222">
        <v>0.001</v>
      </c>
      <c r="I682" s="223"/>
      <c r="J682" s="224">
        <f>ROUND(I682*H682,2)</f>
        <v>0</v>
      </c>
      <c r="K682" s="220" t="s">
        <v>1</v>
      </c>
      <c r="L682" s="44"/>
      <c r="M682" s="225" t="s">
        <v>1</v>
      </c>
      <c r="N682" s="226" t="s">
        <v>38</v>
      </c>
      <c r="O682" s="91"/>
      <c r="P682" s="227">
        <f>O682*H682</f>
        <v>0</v>
      </c>
      <c r="Q682" s="227">
        <v>0</v>
      </c>
      <c r="R682" s="227">
        <f>Q682*H682</f>
        <v>0</v>
      </c>
      <c r="S682" s="227">
        <v>0</v>
      </c>
      <c r="T682" s="228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9" t="s">
        <v>199</v>
      </c>
      <c r="AT682" s="229" t="s">
        <v>158</v>
      </c>
      <c r="AU682" s="229" t="s">
        <v>83</v>
      </c>
      <c r="AY682" s="17" t="s">
        <v>156</v>
      </c>
      <c r="BE682" s="230">
        <f>IF(N682="základní",J682,0)</f>
        <v>0</v>
      </c>
      <c r="BF682" s="230">
        <f>IF(N682="snížená",J682,0)</f>
        <v>0</v>
      </c>
      <c r="BG682" s="230">
        <f>IF(N682="zákl. přenesená",J682,0)</f>
        <v>0</v>
      </c>
      <c r="BH682" s="230">
        <f>IF(N682="sníž. přenesená",J682,0)</f>
        <v>0</v>
      </c>
      <c r="BI682" s="230">
        <f>IF(N682="nulová",J682,0)</f>
        <v>0</v>
      </c>
      <c r="BJ682" s="17" t="s">
        <v>81</v>
      </c>
      <c r="BK682" s="230">
        <f>ROUND(I682*H682,2)</f>
        <v>0</v>
      </c>
      <c r="BL682" s="17" t="s">
        <v>199</v>
      </c>
      <c r="BM682" s="229" t="s">
        <v>760</v>
      </c>
    </row>
    <row r="683" s="2" customFormat="1">
      <c r="A683" s="38"/>
      <c r="B683" s="39"/>
      <c r="C683" s="40"/>
      <c r="D683" s="231" t="s">
        <v>163</v>
      </c>
      <c r="E683" s="40"/>
      <c r="F683" s="232" t="s">
        <v>759</v>
      </c>
      <c r="G683" s="40"/>
      <c r="H683" s="40"/>
      <c r="I683" s="233"/>
      <c r="J683" s="40"/>
      <c r="K683" s="40"/>
      <c r="L683" s="44"/>
      <c r="M683" s="234"/>
      <c r="N683" s="235"/>
      <c r="O683" s="91"/>
      <c r="P683" s="91"/>
      <c r="Q683" s="91"/>
      <c r="R683" s="91"/>
      <c r="S683" s="91"/>
      <c r="T683" s="92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T683" s="17" t="s">
        <v>163</v>
      </c>
      <c r="AU683" s="17" t="s">
        <v>83</v>
      </c>
    </row>
    <row r="684" s="12" customFormat="1" ht="22.8" customHeight="1">
      <c r="A684" s="12"/>
      <c r="B684" s="202"/>
      <c r="C684" s="203"/>
      <c r="D684" s="204" t="s">
        <v>72</v>
      </c>
      <c r="E684" s="216" t="s">
        <v>761</v>
      </c>
      <c r="F684" s="216" t="s">
        <v>762</v>
      </c>
      <c r="G684" s="203"/>
      <c r="H684" s="203"/>
      <c r="I684" s="206"/>
      <c r="J684" s="217">
        <f>BK684</f>
        <v>0</v>
      </c>
      <c r="K684" s="203"/>
      <c r="L684" s="208"/>
      <c r="M684" s="209"/>
      <c r="N684" s="210"/>
      <c r="O684" s="210"/>
      <c r="P684" s="211">
        <f>SUM(P685:P716)</f>
        <v>0</v>
      </c>
      <c r="Q684" s="210"/>
      <c r="R684" s="211">
        <f>SUM(R685:R716)</f>
        <v>0</v>
      </c>
      <c r="S684" s="210"/>
      <c r="T684" s="212">
        <f>SUM(T685:T716)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13" t="s">
        <v>83</v>
      </c>
      <c r="AT684" s="214" t="s">
        <v>72</v>
      </c>
      <c r="AU684" s="214" t="s">
        <v>81</v>
      </c>
      <c r="AY684" s="213" t="s">
        <v>156</v>
      </c>
      <c r="BK684" s="215">
        <f>SUM(BK685:BK716)</f>
        <v>0</v>
      </c>
    </row>
    <row r="685" s="2" customFormat="1" ht="33" customHeight="1">
      <c r="A685" s="38"/>
      <c r="B685" s="39"/>
      <c r="C685" s="218" t="s">
        <v>480</v>
      </c>
      <c r="D685" s="218" t="s">
        <v>158</v>
      </c>
      <c r="E685" s="219" t="s">
        <v>763</v>
      </c>
      <c r="F685" s="220" t="s">
        <v>764</v>
      </c>
      <c r="G685" s="221" t="s">
        <v>175</v>
      </c>
      <c r="H685" s="222">
        <v>0.20100000000000001</v>
      </c>
      <c r="I685" s="223"/>
      <c r="J685" s="224">
        <f>ROUND(I685*H685,2)</f>
        <v>0</v>
      </c>
      <c r="K685" s="220" t="s">
        <v>1</v>
      </c>
      <c r="L685" s="44"/>
      <c r="M685" s="225" t="s">
        <v>1</v>
      </c>
      <c r="N685" s="226" t="s">
        <v>38</v>
      </c>
      <c r="O685" s="91"/>
      <c r="P685" s="227">
        <f>O685*H685</f>
        <v>0</v>
      </c>
      <c r="Q685" s="227">
        <v>0</v>
      </c>
      <c r="R685" s="227">
        <f>Q685*H685</f>
        <v>0</v>
      </c>
      <c r="S685" s="227">
        <v>0</v>
      </c>
      <c r="T685" s="228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9" t="s">
        <v>199</v>
      </c>
      <c r="AT685" s="229" t="s">
        <v>158</v>
      </c>
      <c r="AU685" s="229" t="s">
        <v>83</v>
      </c>
      <c r="AY685" s="17" t="s">
        <v>156</v>
      </c>
      <c r="BE685" s="230">
        <f>IF(N685="základní",J685,0)</f>
        <v>0</v>
      </c>
      <c r="BF685" s="230">
        <f>IF(N685="snížená",J685,0)</f>
        <v>0</v>
      </c>
      <c r="BG685" s="230">
        <f>IF(N685="zákl. přenesená",J685,0)</f>
        <v>0</v>
      </c>
      <c r="BH685" s="230">
        <f>IF(N685="sníž. přenesená",J685,0)</f>
        <v>0</v>
      </c>
      <c r="BI685" s="230">
        <f>IF(N685="nulová",J685,0)</f>
        <v>0</v>
      </c>
      <c r="BJ685" s="17" t="s">
        <v>81</v>
      </c>
      <c r="BK685" s="230">
        <f>ROUND(I685*H685,2)</f>
        <v>0</v>
      </c>
      <c r="BL685" s="17" t="s">
        <v>199</v>
      </c>
      <c r="BM685" s="229" t="s">
        <v>765</v>
      </c>
    </row>
    <row r="686" s="2" customFormat="1">
      <c r="A686" s="38"/>
      <c r="B686" s="39"/>
      <c r="C686" s="40"/>
      <c r="D686" s="231" t="s">
        <v>163</v>
      </c>
      <c r="E686" s="40"/>
      <c r="F686" s="232" t="s">
        <v>764</v>
      </c>
      <c r="G686" s="40"/>
      <c r="H686" s="40"/>
      <c r="I686" s="233"/>
      <c r="J686" s="40"/>
      <c r="K686" s="40"/>
      <c r="L686" s="44"/>
      <c r="M686" s="234"/>
      <c r="N686" s="235"/>
      <c r="O686" s="91"/>
      <c r="P686" s="91"/>
      <c r="Q686" s="91"/>
      <c r="R686" s="91"/>
      <c r="S686" s="91"/>
      <c r="T686" s="92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163</v>
      </c>
      <c r="AU686" s="17" t="s">
        <v>83</v>
      </c>
    </row>
    <row r="687" s="13" customFormat="1">
      <c r="A687" s="13"/>
      <c r="B687" s="236"/>
      <c r="C687" s="237"/>
      <c r="D687" s="231" t="s">
        <v>164</v>
      </c>
      <c r="E687" s="238" t="s">
        <v>1</v>
      </c>
      <c r="F687" s="239" t="s">
        <v>766</v>
      </c>
      <c r="G687" s="237"/>
      <c r="H687" s="240">
        <v>0.20100000000000004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6" t="s">
        <v>164</v>
      </c>
      <c r="AU687" s="246" t="s">
        <v>83</v>
      </c>
      <c r="AV687" s="13" t="s">
        <v>83</v>
      </c>
      <c r="AW687" s="13" t="s">
        <v>31</v>
      </c>
      <c r="AX687" s="13" t="s">
        <v>73</v>
      </c>
      <c r="AY687" s="246" t="s">
        <v>156</v>
      </c>
    </row>
    <row r="688" s="14" customFormat="1">
      <c r="A688" s="14"/>
      <c r="B688" s="247"/>
      <c r="C688" s="248"/>
      <c r="D688" s="231" t="s">
        <v>164</v>
      </c>
      <c r="E688" s="249" t="s">
        <v>1</v>
      </c>
      <c r="F688" s="250" t="s">
        <v>168</v>
      </c>
      <c r="G688" s="248"/>
      <c r="H688" s="251">
        <v>0.20100000000000004</v>
      </c>
      <c r="I688" s="252"/>
      <c r="J688" s="248"/>
      <c r="K688" s="248"/>
      <c r="L688" s="253"/>
      <c r="M688" s="254"/>
      <c r="N688" s="255"/>
      <c r="O688" s="255"/>
      <c r="P688" s="255"/>
      <c r="Q688" s="255"/>
      <c r="R688" s="255"/>
      <c r="S688" s="255"/>
      <c r="T688" s="25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7" t="s">
        <v>164</v>
      </c>
      <c r="AU688" s="257" t="s">
        <v>83</v>
      </c>
      <c r="AV688" s="14" t="s">
        <v>162</v>
      </c>
      <c r="AW688" s="14" t="s">
        <v>31</v>
      </c>
      <c r="AX688" s="14" t="s">
        <v>81</v>
      </c>
      <c r="AY688" s="257" t="s">
        <v>156</v>
      </c>
    </row>
    <row r="689" s="2" customFormat="1" ht="21.75" customHeight="1">
      <c r="A689" s="38"/>
      <c r="B689" s="39"/>
      <c r="C689" s="218" t="s">
        <v>767</v>
      </c>
      <c r="D689" s="218" t="s">
        <v>158</v>
      </c>
      <c r="E689" s="219" t="s">
        <v>768</v>
      </c>
      <c r="F689" s="220" t="s">
        <v>769</v>
      </c>
      <c r="G689" s="221" t="s">
        <v>161</v>
      </c>
      <c r="H689" s="222">
        <v>25.922000000000001</v>
      </c>
      <c r="I689" s="223"/>
      <c r="J689" s="224">
        <f>ROUND(I689*H689,2)</f>
        <v>0</v>
      </c>
      <c r="K689" s="220" t="s">
        <v>1</v>
      </c>
      <c r="L689" s="44"/>
      <c r="M689" s="225" t="s">
        <v>1</v>
      </c>
      <c r="N689" s="226" t="s">
        <v>38</v>
      </c>
      <c r="O689" s="91"/>
      <c r="P689" s="227">
        <f>O689*H689</f>
        <v>0</v>
      </c>
      <c r="Q689" s="227">
        <v>0</v>
      </c>
      <c r="R689" s="227">
        <f>Q689*H689</f>
        <v>0</v>
      </c>
      <c r="S689" s="227">
        <v>0</v>
      </c>
      <c r="T689" s="228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9" t="s">
        <v>199</v>
      </c>
      <c r="AT689" s="229" t="s">
        <v>158</v>
      </c>
      <c r="AU689" s="229" t="s">
        <v>83</v>
      </c>
      <c r="AY689" s="17" t="s">
        <v>156</v>
      </c>
      <c r="BE689" s="230">
        <f>IF(N689="základní",J689,0)</f>
        <v>0</v>
      </c>
      <c r="BF689" s="230">
        <f>IF(N689="snížená",J689,0)</f>
        <v>0</v>
      </c>
      <c r="BG689" s="230">
        <f>IF(N689="zákl. přenesená",J689,0)</f>
        <v>0</v>
      </c>
      <c r="BH689" s="230">
        <f>IF(N689="sníž. přenesená",J689,0)</f>
        <v>0</v>
      </c>
      <c r="BI689" s="230">
        <f>IF(N689="nulová",J689,0)</f>
        <v>0</v>
      </c>
      <c r="BJ689" s="17" t="s">
        <v>81</v>
      </c>
      <c r="BK689" s="230">
        <f>ROUND(I689*H689,2)</f>
        <v>0</v>
      </c>
      <c r="BL689" s="17" t="s">
        <v>199</v>
      </c>
      <c r="BM689" s="229" t="s">
        <v>770</v>
      </c>
    </row>
    <row r="690" s="2" customFormat="1">
      <c r="A690" s="38"/>
      <c r="B690" s="39"/>
      <c r="C690" s="40"/>
      <c r="D690" s="231" t="s">
        <v>163</v>
      </c>
      <c r="E690" s="40"/>
      <c r="F690" s="232" t="s">
        <v>769</v>
      </c>
      <c r="G690" s="40"/>
      <c r="H690" s="40"/>
      <c r="I690" s="233"/>
      <c r="J690" s="40"/>
      <c r="K690" s="40"/>
      <c r="L690" s="44"/>
      <c r="M690" s="234"/>
      <c r="N690" s="235"/>
      <c r="O690" s="91"/>
      <c r="P690" s="91"/>
      <c r="Q690" s="91"/>
      <c r="R690" s="91"/>
      <c r="S690" s="91"/>
      <c r="T690" s="92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T690" s="17" t="s">
        <v>163</v>
      </c>
      <c r="AU690" s="17" t="s">
        <v>83</v>
      </c>
    </row>
    <row r="691" s="13" customFormat="1">
      <c r="A691" s="13"/>
      <c r="B691" s="236"/>
      <c r="C691" s="237"/>
      <c r="D691" s="231" t="s">
        <v>164</v>
      </c>
      <c r="E691" s="238" t="s">
        <v>1</v>
      </c>
      <c r="F691" s="239" t="s">
        <v>771</v>
      </c>
      <c r="G691" s="237"/>
      <c r="H691" s="240">
        <v>25.921499999999998</v>
      </c>
      <c r="I691" s="241"/>
      <c r="J691" s="237"/>
      <c r="K691" s="237"/>
      <c r="L691" s="242"/>
      <c r="M691" s="243"/>
      <c r="N691" s="244"/>
      <c r="O691" s="244"/>
      <c r="P691" s="244"/>
      <c r="Q691" s="244"/>
      <c r="R691" s="244"/>
      <c r="S691" s="244"/>
      <c r="T691" s="245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6" t="s">
        <v>164</v>
      </c>
      <c r="AU691" s="246" t="s">
        <v>83</v>
      </c>
      <c r="AV691" s="13" t="s">
        <v>83</v>
      </c>
      <c r="AW691" s="13" t="s">
        <v>31</v>
      </c>
      <c r="AX691" s="13" t="s">
        <v>73</v>
      </c>
      <c r="AY691" s="246" t="s">
        <v>156</v>
      </c>
    </row>
    <row r="692" s="14" customFormat="1">
      <c r="A692" s="14"/>
      <c r="B692" s="247"/>
      <c r="C692" s="248"/>
      <c r="D692" s="231" t="s">
        <v>164</v>
      </c>
      <c r="E692" s="249" t="s">
        <v>1</v>
      </c>
      <c r="F692" s="250" t="s">
        <v>168</v>
      </c>
      <c r="G692" s="248"/>
      <c r="H692" s="251">
        <v>25.921499999999998</v>
      </c>
      <c r="I692" s="252"/>
      <c r="J692" s="248"/>
      <c r="K692" s="248"/>
      <c r="L692" s="253"/>
      <c r="M692" s="254"/>
      <c r="N692" s="255"/>
      <c r="O692" s="255"/>
      <c r="P692" s="255"/>
      <c r="Q692" s="255"/>
      <c r="R692" s="255"/>
      <c r="S692" s="255"/>
      <c r="T692" s="25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7" t="s">
        <v>164</v>
      </c>
      <c r="AU692" s="257" t="s">
        <v>83</v>
      </c>
      <c r="AV692" s="14" t="s">
        <v>162</v>
      </c>
      <c r="AW692" s="14" t="s">
        <v>31</v>
      </c>
      <c r="AX692" s="14" t="s">
        <v>81</v>
      </c>
      <c r="AY692" s="257" t="s">
        <v>156</v>
      </c>
    </row>
    <row r="693" s="2" customFormat="1" ht="24.15" customHeight="1">
      <c r="A693" s="38"/>
      <c r="B693" s="39"/>
      <c r="C693" s="258" t="s">
        <v>486</v>
      </c>
      <c r="D693" s="258" t="s">
        <v>254</v>
      </c>
      <c r="E693" s="259" t="s">
        <v>772</v>
      </c>
      <c r="F693" s="260" t="s">
        <v>773</v>
      </c>
      <c r="G693" s="261" t="s">
        <v>161</v>
      </c>
      <c r="H693" s="262">
        <v>28.513999999999999</v>
      </c>
      <c r="I693" s="263"/>
      <c r="J693" s="264">
        <f>ROUND(I693*H693,2)</f>
        <v>0</v>
      </c>
      <c r="K693" s="260" t="s">
        <v>1</v>
      </c>
      <c r="L693" s="265"/>
      <c r="M693" s="266" t="s">
        <v>1</v>
      </c>
      <c r="N693" s="267" t="s">
        <v>38</v>
      </c>
      <c r="O693" s="91"/>
      <c r="P693" s="227">
        <f>O693*H693</f>
        <v>0</v>
      </c>
      <c r="Q693" s="227">
        <v>0</v>
      </c>
      <c r="R693" s="227">
        <f>Q693*H693</f>
        <v>0</v>
      </c>
      <c r="S693" s="227">
        <v>0</v>
      </c>
      <c r="T693" s="228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9" t="s">
        <v>241</v>
      </c>
      <c r="AT693" s="229" t="s">
        <v>254</v>
      </c>
      <c r="AU693" s="229" t="s">
        <v>83</v>
      </c>
      <c r="AY693" s="17" t="s">
        <v>156</v>
      </c>
      <c r="BE693" s="230">
        <f>IF(N693="základní",J693,0)</f>
        <v>0</v>
      </c>
      <c r="BF693" s="230">
        <f>IF(N693="snížená",J693,0)</f>
        <v>0</v>
      </c>
      <c r="BG693" s="230">
        <f>IF(N693="zákl. přenesená",J693,0)</f>
        <v>0</v>
      </c>
      <c r="BH693" s="230">
        <f>IF(N693="sníž. přenesená",J693,0)</f>
        <v>0</v>
      </c>
      <c r="BI693" s="230">
        <f>IF(N693="nulová",J693,0)</f>
        <v>0</v>
      </c>
      <c r="BJ693" s="17" t="s">
        <v>81</v>
      </c>
      <c r="BK693" s="230">
        <f>ROUND(I693*H693,2)</f>
        <v>0</v>
      </c>
      <c r="BL693" s="17" t="s">
        <v>199</v>
      </c>
      <c r="BM693" s="229" t="s">
        <v>774</v>
      </c>
    </row>
    <row r="694" s="2" customFormat="1">
      <c r="A694" s="38"/>
      <c r="B694" s="39"/>
      <c r="C694" s="40"/>
      <c r="D694" s="231" t="s">
        <v>163</v>
      </c>
      <c r="E694" s="40"/>
      <c r="F694" s="232" t="s">
        <v>773</v>
      </c>
      <c r="G694" s="40"/>
      <c r="H694" s="40"/>
      <c r="I694" s="233"/>
      <c r="J694" s="40"/>
      <c r="K694" s="40"/>
      <c r="L694" s="44"/>
      <c r="M694" s="234"/>
      <c r="N694" s="235"/>
      <c r="O694" s="91"/>
      <c r="P694" s="91"/>
      <c r="Q694" s="91"/>
      <c r="R694" s="91"/>
      <c r="S694" s="91"/>
      <c r="T694" s="92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17" t="s">
        <v>163</v>
      </c>
      <c r="AU694" s="17" t="s">
        <v>83</v>
      </c>
    </row>
    <row r="695" s="2" customFormat="1" ht="24.15" customHeight="1">
      <c r="A695" s="38"/>
      <c r="B695" s="39"/>
      <c r="C695" s="218" t="s">
        <v>775</v>
      </c>
      <c r="D695" s="218" t="s">
        <v>158</v>
      </c>
      <c r="E695" s="219" t="s">
        <v>776</v>
      </c>
      <c r="F695" s="220" t="s">
        <v>777</v>
      </c>
      <c r="G695" s="221" t="s">
        <v>161</v>
      </c>
      <c r="H695" s="222">
        <v>8.0399999999999991</v>
      </c>
      <c r="I695" s="223"/>
      <c r="J695" s="224">
        <f>ROUND(I695*H695,2)</f>
        <v>0</v>
      </c>
      <c r="K695" s="220" t="s">
        <v>1</v>
      </c>
      <c r="L695" s="44"/>
      <c r="M695" s="225" t="s">
        <v>1</v>
      </c>
      <c r="N695" s="226" t="s">
        <v>38</v>
      </c>
      <c r="O695" s="91"/>
      <c r="P695" s="227">
        <f>O695*H695</f>
        <v>0</v>
      </c>
      <c r="Q695" s="227">
        <v>0</v>
      </c>
      <c r="R695" s="227">
        <f>Q695*H695</f>
        <v>0</v>
      </c>
      <c r="S695" s="227">
        <v>0</v>
      </c>
      <c r="T695" s="228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9" t="s">
        <v>199</v>
      </c>
      <c r="AT695" s="229" t="s">
        <v>158</v>
      </c>
      <c r="AU695" s="229" t="s">
        <v>83</v>
      </c>
      <c r="AY695" s="17" t="s">
        <v>156</v>
      </c>
      <c r="BE695" s="230">
        <f>IF(N695="základní",J695,0)</f>
        <v>0</v>
      </c>
      <c r="BF695" s="230">
        <f>IF(N695="snížená",J695,0)</f>
        <v>0</v>
      </c>
      <c r="BG695" s="230">
        <f>IF(N695="zákl. přenesená",J695,0)</f>
        <v>0</v>
      </c>
      <c r="BH695" s="230">
        <f>IF(N695="sníž. přenesená",J695,0)</f>
        <v>0</v>
      </c>
      <c r="BI695" s="230">
        <f>IF(N695="nulová",J695,0)</f>
        <v>0</v>
      </c>
      <c r="BJ695" s="17" t="s">
        <v>81</v>
      </c>
      <c r="BK695" s="230">
        <f>ROUND(I695*H695,2)</f>
        <v>0</v>
      </c>
      <c r="BL695" s="17" t="s">
        <v>199</v>
      </c>
      <c r="BM695" s="229" t="s">
        <v>778</v>
      </c>
    </row>
    <row r="696" s="2" customFormat="1">
      <c r="A696" s="38"/>
      <c r="B696" s="39"/>
      <c r="C696" s="40"/>
      <c r="D696" s="231" t="s">
        <v>163</v>
      </c>
      <c r="E696" s="40"/>
      <c r="F696" s="232" t="s">
        <v>777</v>
      </c>
      <c r="G696" s="40"/>
      <c r="H696" s="40"/>
      <c r="I696" s="233"/>
      <c r="J696" s="40"/>
      <c r="K696" s="40"/>
      <c r="L696" s="44"/>
      <c r="M696" s="234"/>
      <c r="N696" s="235"/>
      <c r="O696" s="91"/>
      <c r="P696" s="91"/>
      <c r="Q696" s="91"/>
      <c r="R696" s="91"/>
      <c r="S696" s="91"/>
      <c r="T696" s="92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T696" s="17" t="s">
        <v>163</v>
      </c>
      <c r="AU696" s="17" t="s">
        <v>83</v>
      </c>
    </row>
    <row r="697" s="13" customFormat="1">
      <c r="A697" s="13"/>
      <c r="B697" s="236"/>
      <c r="C697" s="237"/>
      <c r="D697" s="231" t="s">
        <v>164</v>
      </c>
      <c r="E697" s="238" t="s">
        <v>1</v>
      </c>
      <c r="F697" s="239" t="s">
        <v>779</v>
      </c>
      <c r="G697" s="237"/>
      <c r="H697" s="240">
        <v>8.0400000000000009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6" t="s">
        <v>164</v>
      </c>
      <c r="AU697" s="246" t="s">
        <v>83</v>
      </c>
      <c r="AV697" s="13" t="s">
        <v>83</v>
      </c>
      <c r="AW697" s="13" t="s">
        <v>31</v>
      </c>
      <c r="AX697" s="13" t="s">
        <v>73</v>
      </c>
      <c r="AY697" s="246" t="s">
        <v>156</v>
      </c>
    </row>
    <row r="698" s="14" customFormat="1">
      <c r="A698" s="14"/>
      <c r="B698" s="247"/>
      <c r="C698" s="248"/>
      <c r="D698" s="231" t="s">
        <v>164</v>
      </c>
      <c r="E698" s="249" t="s">
        <v>1</v>
      </c>
      <c r="F698" s="250" t="s">
        <v>168</v>
      </c>
      <c r="G698" s="248"/>
      <c r="H698" s="251">
        <v>8.0400000000000009</v>
      </c>
      <c r="I698" s="252"/>
      <c r="J698" s="248"/>
      <c r="K698" s="248"/>
      <c r="L698" s="253"/>
      <c r="M698" s="254"/>
      <c r="N698" s="255"/>
      <c r="O698" s="255"/>
      <c r="P698" s="255"/>
      <c r="Q698" s="255"/>
      <c r="R698" s="255"/>
      <c r="S698" s="255"/>
      <c r="T698" s="256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7" t="s">
        <v>164</v>
      </c>
      <c r="AU698" s="257" t="s">
        <v>83</v>
      </c>
      <c r="AV698" s="14" t="s">
        <v>162</v>
      </c>
      <c r="AW698" s="14" t="s">
        <v>31</v>
      </c>
      <c r="AX698" s="14" t="s">
        <v>81</v>
      </c>
      <c r="AY698" s="257" t="s">
        <v>156</v>
      </c>
    </row>
    <row r="699" s="2" customFormat="1" ht="21.75" customHeight="1">
      <c r="A699" s="38"/>
      <c r="B699" s="39"/>
      <c r="C699" s="258" t="s">
        <v>489</v>
      </c>
      <c r="D699" s="258" t="s">
        <v>254</v>
      </c>
      <c r="E699" s="259" t="s">
        <v>780</v>
      </c>
      <c r="F699" s="260" t="s">
        <v>781</v>
      </c>
      <c r="G699" s="261" t="s">
        <v>161</v>
      </c>
      <c r="H699" s="262">
        <v>8.8439999999999994</v>
      </c>
      <c r="I699" s="263"/>
      <c r="J699" s="264">
        <f>ROUND(I699*H699,2)</f>
        <v>0</v>
      </c>
      <c r="K699" s="260" t="s">
        <v>1</v>
      </c>
      <c r="L699" s="265"/>
      <c r="M699" s="266" t="s">
        <v>1</v>
      </c>
      <c r="N699" s="267" t="s">
        <v>38</v>
      </c>
      <c r="O699" s="91"/>
      <c r="P699" s="227">
        <f>O699*H699</f>
        <v>0</v>
      </c>
      <c r="Q699" s="227">
        <v>0</v>
      </c>
      <c r="R699" s="227">
        <f>Q699*H699</f>
        <v>0</v>
      </c>
      <c r="S699" s="227">
        <v>0</v>
      </c>
      <c r="T699" s="228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9" t="s">
        <v>241</v>
      </c>
      <c r="AT699" s="229" t="s">
        <v>254</v>
      </c>
      <c r="AU699" s="229" t="s">
        <v>83</v>
      </c>
      <c r="AY699" s="17" t="s">
        <v>156</v>
      </c>
      <c r="BE699" s="230">
        <f>IF(N699="základní",J699,0)</f>
        <v>0</v>
      </c>
      <c r="BF699" s="230">
        <f>IF(N699="snížená",J699,0)</f>
        <v>0</v>
      </c>
      <c r="BG699" s="230">
        <f>IF(N699="zákl. přenesená",J699,0)</f>
        <v>0</v>
      </c>
      <c r="BH699" s="230">
        <f>IF(N699="sníž. přenesená",J699,0)</f>
        <v>0</v>
      </c>
      <c r="BI699" s="230">
        <f>IF(N699="nulová",J699,0)</f>
        <v>0</v>
      </c>
      <c r="BJ699" s="17" t="s">
        <v>81</v>
      </c>
      <c r="BK699" s="230">
        <f>ROUND(I699*H699,2)</f>
        <v>0</v>
      </c>
      <c r="BL699" s="17" t="s">
        <v>199</v>
      </c>
      <c r="BM699" s="229" t="s">
        <v>782</v>
      </c>
    </row>
    <row r="700" s="2" customFormat="1">
      <c r="A700" s="38"/>
      <c r="B700" s="39"/>
      <c r="C700" s="40"/>
      <c r="D700" s="231" t="s">
        <v>163</v>
      </c>
      <c r="E700" s="40"/>
      <c r="F700" s="232" t="s">
        <v>781</v>
      </c>
      <c r="G700" s="40"/>
      <c r="H700" s="40"/>
      <c r="I700" s="233"/>
      <c r="J700" s="40"/>
      <c r="K700" s="40"/>
      <c r="L700" s="44"/>
      <c r="M700" s="234"/>
      <c r="N700" s="235"/>
      <c r="O700" s="91"/>
      <c r="P700" s="91"/>
      <c r="Q700" s="91"/>
      <c r="R700" s="91"/>
      <c r="S700" s="91"/>
      <c r="T700" s="92"/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T700" s="17" t="s">
        <v>163</v>
      </c>
      <c r="AU700" s="17" t="s">
        <v>83</v>
      </c>
    </row>
    <row r="701" s="2" customFormat="1" ht="21.75" customHeight="1">
      <c r="A701" s="38"/>
      <c r="B701" s="39"/>
      <c r="C701" s="218" t="s">
        <v>783</v>
      </c>
      <c r="D701" s="218" t="s">
        <v>158</v>
      </c>
      <c r="E701" s="219" t="s">
        <v>784</v>
      </c>
      <c r="F701" s="220" t="s">
        <v>785</v>
      </c>
      <c r="G701" s="221" t="s">
        <v>161</v>
      </c>
      <c r="H701" s="222">
        <v>25.922000000000001</v>
      </c>
      <c r="I701" s="223"/>
      <c r="J701" s="224">
        <f>ROUND(I701*H701,2)</f>
        <v>0</v>
      </c>
      <c r="K701" s="220" t="s">
        <v>1</v>
      </c>
      <c r="L701" s="44"/>
      <c r="M701" s="225" t="s">
        <v>1</v>
      </c>
      <c r="N701" s="226" t="s">
        <v>38</v>
      </c>
      <c r="O701" s="91"/>
      <c r="P701" s="227">
        <f>O701*H701</f>
        <v>0</v>
      </c>
      <c r="Q701" s="227">
        <v>0</v>
      </c>
      <c r="R701" s="227">
        <f>Q701*H701</f>
        <v>0</v>
      </c>
      <c r="S701" s="227">
        <v>0</v>
      </c>
      <c r="T701" s="228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9" t="s">
        <v>199</v>
      </c>
      <c r="AT701" s="229" t="s">
        <v>158</v>
      </c>
      <c r="AU701" s="229" t="s">
        <v>83</v>
      </c>
      <c r="AY701" s="17" t="s">
        <v>156</v>
      </c>
      <c r="BE701" s="230">
        <f>IF(N701="základní",J701,0)</f>
        <v>0</v>
      </c>
      <c r="BF701" s="230">
        <f>IF(N701="snížená",J701,0)</f>
        <v>0</v>
      </c>
      <c r="BG701" s="230">
        <f>IF(N701="zákl. přenesená",J701,0)</f>
        <v>0</v>
      </c>
      <c r="BH701" s="230">
        <f>IF(N701="sníž. přenesená",J701,0)</f>
        <v>0</v>
      </c>
      <c r="BI701" s="230">
        <f>IF(N701="nulová",J701,0)</f>
        <v>0</v>
      </c>
      <c r="BJ701" s="17" t="s">
        <v>81</v>
      </c>
      <c r="BK701" s="230">
        <f>ROUND(I701*H701,2)</f>
        <v>0</v>
      </c>
      <c r="BL701" s="17" t="s">
        <v>199</v>
      </c>
      <c r="BM701" s="229" t="s">
        <v>786</v>
      </c>
    </row>
    <row r="702" s="2" customFormat="1">
      <c r="A702" s="38"/>
      <c r="B702" s="39"/>
      <c r="C702" s="40"/>
      <c r="D702" s="231" t="s">
        <v>163</v>
      </c>
      <c r="E702" s="40"/>
      <c r="F702" s="232" t="s">
        <v>785</v>
      </c>
      <c r="G702" s="40"/>
      <c r="H702" s="40"/>
      <c r="I702" s="233"/>
      <c r="J702" s="40"/>
      <c r="K702" s="40"/>
      <c r="L702" s="44"/>
      <c r="M702" s="234"/>
      <c r="N702" s="235"/>
      <c r="O702" s="91"/>
      <c r="P702" s="91"/>
      <c r="Q702" s="91"/>
      <c r="R702" s="91"/>
      <c r="S702" s="91"/>
      <c r="T702" s="92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T702" s="17" t="s">
        <v>163</v>
      </c>
      <c r="AU702" s="17" t="s">
        <v>83</v>
      </c>
    </row>
    <row r="703" s="13" customFormat="1">
      <c r="A703" s="13"/>
      <c r="B703" s="236"/>
      <c r="C703" s="237"/>
      <c r="D703" s="231" t="s">
        <v>164</v>
      </c>
      <c r="E703" s="238" t="s">
        <v>1</v>
      </c>
      <c r="F703" s="239" t="s">
        <v>771</v>
      </c>
      <c r="G703" s="237"/>
      <c r="H703" s="240">
        <v>25.921499999999998</v>
      </c>
      <c r="I703" s="241"/>
      <c r="J703" s="237"/>
      <c r="K703" s="237"/>
      <c r="L703" s="242"/>
      <c r="M703" s="243"/>
      <c r="N703" s="244"/>
      <c r="O703" s="244"/>
      <c r="P703" s="244"/>
      <c r="Q703" s="244"/>
      <c r="R703" s="244"/>
      <c r="S703" s="244"/>
      <c r="T703" s="245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6" t="s">
        <v>164</v>
      </c>
      <c r="AU703" s="246" t="s">
        <v>83</v>
      </c>
      <c r="AV703" s="13" t="s">
        <v>83</v>
      </c>
      <c r="AW703" s="13" t="s">
        <v>31</v>
      </c>
      <c r="AX703" s="13" t="s">
        <v>73</v>
      </c>
      <c r="AY703" s="246" t="s">
        <v>156</v>
      </c>
    </row>
    <row r="704" s="14" customFormat="1">
      <c r="A704" s="14"/>
      <c r="B704" s="247"/>
      <c r="C704" s="248"/>
      <c r="D704" s="231" t="s">
        <v>164</v>
      </c>
      <c r="E704" s="249" t="s">
        <v>1</v>
      </c>
      <c r="F704" s="250" t="s">
        <v>168</v>
      </c>
      <c r="G704" s="248"/>
      <c r="H704" s="251">
        <v>25.921499999999998</v>
      </c>
      <c r="I704" s="252"/>
      <c r="J704" s="248"/>
      <c r="K704" s="248"/>
      <c r="L704" s="253"/>
      <c r="M704" s="254"/>
      <c r="N704" s="255"/>
      <c r="O704" s="255"/>
      <c r="P704" s="255"/>
      <c r="Q704" s="255"/>
      <c r="R704" s="255"/>
      <c r="S704" s="255"/>
      <c r="T704" s="256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7" t="s">
        <v>164</v>
      </c>
      <c r="AU704" s="257" t="s">
        <v>83</v>
      </c>
      <c r="AV704" s="14" t="s">
        <v>162</v>
      </c>
      <c r="AW704" s="14" t="s">
        <v>31</v>
      </c>
      <c r="AX704" s="14" t="s">
        <v>81</v>
      </c>
      <c r="AY704" s="257" t="s">
        <v>156</v>
      </c>
    </row>
    <row r="705" s="2" customFormat="1" ht="24.15" customHeight="1">
      <c r="A705" s="38"/>
      <c r="B705" s="39"/>
      <c r="C705" s="218" t="s">
        <v>494</v>
      </c>
      <c r="D705" s="218" t="s">
        <v>158</v>
      </c>
      <c r="E705" s="219" t="s">
        <v>787</v>
      </c>
      <c r="F705" s="220" t="s">
        <v>788</v>
      </c>
      <c r="G705" s="221" t="s">
        <v>161</v>
      </c>
      <c r="H705" s="222">
        <v>8.0399999999999991</v>
      </c>
      <c r="I705" s="223"/>
      <c r="J705" s="224">
        <f>ROUND(I705*H705,2)</f>
        <v>0</v>
      </c>
      <c r="K705" s="220" t="s">
        <v>1</v>
      </c>
      <c r="L705" s="44"/>
      <c r="M705" s="225" t="s">
        <v>1</v>
      </c>
      <c r="N705" s="226" t="s">
        <v>38</v>
      </c>
      <c r="O705" s="91"/>
      <c r="P705" s="227">
        <f>O705*H705</f>
        <v>0</v>
      </c>
      <c r="Q705" s="227">
        <v>0</v>
      </c>
      <c r="R705" s="227">
        <f>Q705*H705</f>
        <v>0</v>
      </c>
      <c r="S705" s="227">
        <v>0</v>
      </c>
      <c r="T705" s="228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9" t="s">
        <v>199</v>
      </c>
      <c r="AT705" s="229" t="s">
        <v>158</v>
      </c>
      <c r="AU705" s="229" t="s">
        <v>83</v>
      </c>
      <c r="AY705" s="17" t="s">
        <v>156</v>
      </c>
      <c r="BE705" s="230">
        <f>IF(N705="základní",J705,0)</f>
        <v>0</v>
      </c>
      <c r="BF705" s="230">
        <f>IF(N705="snížená",J705,0)</f>
        <v>0</v>
      </c>
      <c r="BG705" s="230">
        <f>IF(N705="zákl. přenesená",J705,0)</f>
        <v>0</v>
      </c>
      <c r="BH705" s="230">
        <f>IF(N705="sníž. přenesená",J705,0)</f>
        <v>0</v>
      </c>
      <c r="BI705" s="230">
        <f>IF(N705="nulová",J705,0)</f>
        <v>0</v>
      </c>
      <c r="BJ705" s="17" t="s">
        <v>81</v>
      </c>
      <c r="BK705" s="230">
        <f>ROUND(I705*H705,2)</f>
        <v>0</v>
      </c>
      <c r="BL705" s="17" t="s">
        <v>199</v>
      </c>
      <c r="BM705" s="229" t="s">
        <v>789</v>
      </c>
    </row>
    <row r="706" s="2" customFormat="1">
      <c r="A706" s="38"/>
      <c r="B706" s="39"/>
      <c r="C706" s="40"/>
      <c r="D706" s="231" t="s">
        <v>163</v>
      </c>
      <c r="E706" s="40"/>
      <c r="F706" s="232" t="s">
        <v>788</v>
      </c>
      <c r="G706" s="40"/>
      <c r="H706" s="40"/>
      <c r="I706" s="233"/>
      <c r="J706" s="40"/>
      <c r="K706" s="40"/>
      <c r="L706" s="44"/>
      <c r="M706" s="234"/>
      <c r="N706" s="235"/>
      <c r="O706" s="91"/>
      <c r="P706" s="91"/>
      <c r="Q706" s="91"/>
      <c r="R706" s="91"/>
      <c r="S706" s="91"/>
      <c r="T706" s="92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T706" s="17" t="s">
        <v>163</v>
      </c>
      <c r="AU706" s="17" t="s">
        <v>83</v>
      </c>
    </row>
    <row r="707" s="13" customFormat="1">
      <c r="A707" s="13"/>
      <c r="B707" s="236"/>
      <c r="C707" s="237"/>
      <c r="D707" s="231" t="s">
        <v>164</v>
      </c>
      <c r="E707" s="238" t="s">
        <v>1</v>
      </c>
      <c r="F707" s="239" t="s">
        <v>779</v>
      </c>
      <c r="G707" s="237"/>
      <c r="H707" s="240">
        <v>8.0400000000000009</v>
      </c>
      <c r="I707" s="241"/>
      <c r="J707" s="237"/>
      <c r="K707" s="237"/>
      <c r="L707" s="242"/>
      <c r="M707" s="243"/>
      <c r="N707" s="244"/>
      <c r="O707" s="244"/>
      <c r="P707" s="244"/>
      <c r="Q707" s="244"/>
      <c r="R707" s="244"/>
      <c r="S707" s="244"/>
      <c r="T707" s="245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6" t="s">
        <v>164</v>
      </c>
      <c r="AU707" s="246" t="s">
        <v>83</v>
      </c>
      <c r="AV707" s="13" t="s">
        <v>83</v>
      </c>
      <c r="AW707" s="13" t="s">
        <v>31</v>
      </c>
      <c r="AX707" s="13" t="s">
        <v>73</v>
      </c>
      <c r="AY707" s="246" t="s">
        <v>156</v>
      </c>
    </row>
    <row r="708" s="14" customFormat="1">
      <c r="A708" s="14"/>
      <c r="B708" s="247"/>
      <c r="C708" s="248"/>
      <c r="D708" s="231" t="s">
        <v>164</v>
      </c>
      <c r="E708" s="249" t="s">
        <v>1</v>
      </c>
      <c r="F708" s="250" t="s">
        <v>168</v>
      </c>
      <c r="G708" s="248"/>
      <c r="H708" s="251">
        <v>8.0400000000000009</v>
      </c>
      <c r="I708" s="252"/>
      <c r="J708" s="248"/>
      <c r="K708" s="248"/>
      <c r="L708" s="253"/>
      <c r="M708" s="254"/>
      <c r="N708" s="255"/>
      <c r="O708" s="255"/>
      <c r="P708" s="255"/>
      <c r="Q708" s="255"/>
      <c r="R708" s="255"/>
      <c r="S708" s="255"/>
      <c r="T708" s="25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7" t="s">
        <v>164</v>
      </c>
      <c r="AU708" s="257" t="s">
        <v>83</v>
      </c>
      <c r="AV708" s="14" t="s">
        <v>162</v>
      </c>
      <c r="AW708" s="14" t="s">
        <v>31</v>
      </c>
      <c r="AX708" s="14" t="s">
        <v>81</v>
      </c>
      <c r="AY708" s="257" t="s">
        <v>156</v>
      </c>
    </row>
    <row r="709" s="2" customFormat="1" ht="16.5" customHeight="1">
      <c r="A709" s="38"/>
      <c r="B709" s="39"/>
      <c r="C709" s="218" t="s">
        <v>790</v>
      </c>
      <c r="D709" s="218" t="s">
        <v>158</v>
      </c>
      <c r="E709" s="219" t="s">
        <v>791</v>
      </c>
      <c r="F709" s="220" t="s">
        <v>792</v>
      </c>
      <c r="G709" s="221" t="s">
        <v>208</v>
      </c>
      <c r="H709" s="222">
        <v>1.2</v>
      </c>
      <c r="I709" s="223"/>
      <c r="J709" s="224">
        <f>ROUND(I709*H709,2)</f>
        <v>0</v>
      </c>
      <c r="K709" s="220" t="s">
        <v>1</v>
      </c>
      <c r="L709" s="44"/>
      <c r="M709" s="225" t="s">
        <v>1</v>
      </c>
      <c r="N709" s="226" t="s">
        <v>38</v>
      </c>
      <c r="O709" s="91"/>
      <c r="P709" s="227">
        <f>O709*H709</f>
        <v>0</v>
      </c>
      <c r="Q709" s="227">
        <v>0</v>
      </c>
      <c r="R709" s="227">
        <f>Q709*H709</f>
        <v>0</v>
      </c>
      <c r="S709" s="227">
        <v>0</v>
      </c>
      <c r="T709" s="228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9" t="s">
        <v>199</v>
      </c>
      <c r="AT709" s="229" t="s">
        <v>158</v>
      </c>
      <c r="AU709" s="229" t="s">
        <v>83</v>
      </c>
      <c r="AY709" s="17" t="s">
        <v>156</v>
      </c>
      <c r="BE709" s="230">
        <f>IF(N709="základní",J709,0)</f>
        <v>0</v>
      </c>
      <c r="BF709" s="230">
        <f>IF(N709="snížená",J709,0)</f>
        <v>0</v>
      </c>
      <c r="BG709" s="230">
        <f>IF(N709="zákl. přenesená",J709,0)</f>
        <v>0</v>
      </c>
      <c r="BH709" s="230">
        <f>IF(N709="sníž. přenesená",J709,0)</f>
        <v>0</v>
      </c>
      <c r="BI709" s="230">
        <f>IF(N709="nulová",J709,0)</f>
        <v>0</v>
      </c>
      <c r="BJ709" s="17" t="s">
        <v>81</v>
      </c>
      <c r="BK709" s="230">
        <f>ROUND(I709*H709,2)</f>
        <v>0</v>
      </c>
      <c r="BL709" s="17" t="s">
        <v>199</v>
      </c>
      <c r="BM709" s="229" t="s">
        <v>793</v>
      </c>
    </row>
    <row r="710" s="2" customFormat="1">
      <c r="A710" s="38"/>
      <c r="B710" s="39"/>
      <c r="C710" s="40"/>
      <c r="D710" s="231" t="s">
        <v>163</v>
      </c>
      <c r="E710" s="40"/>
      <c r="F710" s="232" t="s">
        <v>792</v>
      </c>
      <c r="G710" s="40"/>
      <c r="H710" s="40"/>
      <c r="I710" s="233"/>
      <c r="J710" s="40"/>
      <c r="K710" s="40"/>
      <c r="L710" s="44"/>
      <c r="M710" s="234"/>
      <c r="N710" s="235"/>
      <c r="O710" s="91"/>
      <c r="P710" s="91"/>
      <c r="Q710" s="91"/>
      <c r="R710" s="91"/>
      <c r="S710" s="91"/>
      <c r="T710" s="92"/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T710" s="17" t="s">
        <v>163</v>
      </c>
      <c r="AU710" s="17" t="s">
        <v>83</v>
      </c>
    </row>
    <row r="711" s="2" customFormat="1" ht="24.15" customHeight="1">
      <c r="A711" s="38"/>
      <c r="B711" s="39"/>
      <c r="C711" s="218" t="s">
        <v>499</v>
      </c>
      <c r="D711" s="218" t="s">
        <v>158</v>
      </c>
      <c r="E711" s="219" t="s">
        <v>794</v>
      </c>
      <c r="F711" s="220" t="s">
        <v>795</v>
      </c>
      <c r="G711" s="221" t="s">
        <v>175</v>
      </c>
      <c r="H711" s="222">
        <v>0.378</v>
      </c>
      <c r="I711" s="223"/>
      <c r="J711" s="224">
        <f>ROUND(I711*H711,2)</f>
        <v>0</v>
      </c>
      <c r="K711" s="220" t="s">
        <v>1</v>
      </c>
      <c r="L711" s="44"/>
      <c r="M711" s="225" t="s">
        <v>1</v>
      </c>
      <c r="N711" s="226" t="s">
        <v>38</v>
      </c>
      <c r="O711" s="91"/>
      <c r="P711" s="227">
        <f>O711*H711</f>
        <v>0</v>
      </c>
      <c r="Q711" s="227">
        <v>0</v>
      </c>
      <c r="R711" s="227">
        <f>Q711*H711</f>
        <v>0</v>
      </c>
      <c r="S711" s="227">
        <v>0</v>
      </c>
      <c r="T711" s="228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9" t="s">
        <v>199</v>
      </c>
      <c r="AT711" s="229" t="s">
        <v>158</v>
      </c>
      <c r="AU711" s="229" t="s">
        <v>83</v>
      </c>
      <c r="AY711" s="17" t="s">
        <v>156</v>
      </c>
      <c r="BE711" s="230">
        <f>IF(N711="základní",J711,0)</f>
        <v>0</v>
      </c>
      <c r="BF711" s="230">
        <f>IF(N711="snížená",J711,0)</f>
        <v>0</v>
      </c>
      <c r="BG711" s="230">
        <f>IF(N711="zákl. přenesená",J711,0)</f>
        <v>0</v>
      </c>
      <c r="BH711" s="230">
        <f>IF(N711="sníž. přenesená",J711,0)</f>
        <v>0</v>
      </c>
      <c r="BI711" s="230">
        <f>IF(N711="nulová",J711,0)</f>
        <v>0</v>
      </c>
      <c r="BJ711" s="17" t="s">
        <v>81</v>
      </c>
      <c r="BK711" s="230">
        <f>ROUND(I711*H711,2)</f>
        <v>0</v>
      </c>
      <c r="BL711" s="17" t="s">
        <v>199</v>
      </c>
      <c r="BM711" s="229" t="s">
        <v>796</v>
      </c>
    </row>
    <row r="712" s="2" customFormat="1">
      <c r="A712" s="38"/>
      <c r="B712" s="39"/>
      <c r="C712" s="40"/>
      <c r="D712" s="231" t="s">
        <v>163</v>
      </c>
      <c r="E712" s="40"/>
      <c r="F712" s="232" t="s">
        <v>795</v>
      </c>
      <c r="G712" s="40"/>
      <c r="H712" s="40"/>
      <c r="I712" s="233"/>
      <c r="J712" s="40"/>
      <c r="K712" s="40"/>
      <c r="L712" s="44"/>
      <c r="M712" s="234"/>
      <c r="N712" s="235"/>
      <c r="O712" s="91"/>
      <c r="P712" s="91"/>
      <c r="Q712" s="91"/>
      <c r="R712" s="91"/>
      <c r="S712" s="91"/>
      <c r="T712" s="92"/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T712" s="17" t="s">
        <v>163</v>
      </c>
      <c r="AU712" s="17" t="s">
        <v>83</v>
      </c>
    </row>
    <row r="713" s="13" customFormat="1">
      <c r="A713" s="13"/>
      <c r="B713" s="236"/>
      <c r="C713" s="237"/>
      <c r="D713" s="231" t="s">
        <v>164</v>
      </c>
      <c r="E713" s="238" t="s">
        <v>1</v>
      </c>
      <c r="F713" s="239" t="s">
        <v>797</v>
      </c>
      <c r="G713" s="237"/>
      <c r="H713" s="240">
        <v>0.37788000000000005</v>
      </c>
      <c r="I713" s="241"/>
      <c r="J713" s="237"/>
      <c r="K713" s="237"/>
      <c r="L713" s="242"/>
      <c r="M713" s="243"/>
      <c r="N713" s="244"/>
      <c r="O713" s="244"/>
      <c r="P713" s="244"/>
      <c r="Q713" s="244"/>
      <c r="R713" s="244"/>
      <c r="S713" s="244"/>
      <c r="T713" s="24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6" t="s">
        <v>164</v>
      </c>
      <c r="AU713" s="246" t="s">
        <v>83</v>
      </c>
      <c r="AV713" s="13" t="s">
        <v>83</v>
      </c>
      <c r="AW713" s="13" t="s">
        <v>31</v>
      </c>
      <c r="AX713" s="13" t="s">
        <v>73</v>
      </c>
      <c r="AY713" s="246" t="s">
        <v>156</v>
      </c>
    </row>
    <row r="714" s="14" customFormat="1">
      <c r="A714" s="14"/>
      <c r="B714" s="247"/>
      <c r="C714" s="248"/>
      <c r="D714" s="231" t="s">
        <v>164</v>
      </c>
      <c r="E714" s="249" t="s">
        <v>1</v>
      </c>
      <c r="F714" s="250" t="s">
        <v>168</v>
      </c>
      <c r="G714" s="248"/>
      <c r="H714" s="251">
        <v>0.37788000000000005</v>
      </c>
      <c r="I714" s="252"/>
      <c r="J714" s="248"/>
      <c r="K714" s="248"/>
      <c r="L714" s="253"/>
      <c r="M714" s="254"/>
      <c r="N714" s="255"/>
      <c r="O714" s="255"/>
      <c r="P714" s="255"/>
      <c r="Q714" s="255"/>
      <c r="R714" s="255"/>
      <c r="S714" s="255"/>
      <c r="T714" s="256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7" t="s">
        <v>164</v>
      </c>
      <c r="AU714" s="257" t="s">
        <v>83</v>
      </c>
      <c r="AV714" s="14" t="s">
        <v>162</v>
      </c>
      <c r="AW714" s="14" t="s">
        <v>31</v>
      </c>
      <c r="AX714" s="14" t="s">
        <v>81</v>
      </c>
      <c r="AY714" s="257" t="s">
        <v>156</v>
      </c>
    </row>
    <row r="715" s="2" customFormat="1" ht="24.15" customHeight="1">
      <c r="A715" s="38"/>
      <c r="B715" s="39"/>
      <c r="C715" s="218" t="s">
        <v>798</v>
      </c>
      <c r="D715" s="218" t="s">
        <v>158</v>
      </c>
      <c r="E715" s="219" t="s">
        <v>799</v>
      </c>
      <c r="F715" s="220" t="s">
        <v>800</v>
      </c>
      <c r="G715" s="221" t="s">
        <v>194</v>
      </c>
      <c r="H715" s="222">
        <v>0.56000000000000005</v>
      </c>
      <c r="I715" s="223"/>
      <c r="J715" s="224">
        <f>ROUND(I715*H715,2)</f>
        <v>0</v>
      </c>
      <c r="K715" s="220" t="s">
        <v>1</v>
      </c>
      <c r="L715" s="44"/>
      <c r="M715" s="225" t="s">
        <v>1</v>
      </c>
      <c r="N715" s="226" t="s">
        <v>38</v>
      </c>
      <c r="O715" s="91"/>
      <c r="P715" s="227">
        <f>O715*H715</f>
        <v>0</v>
      </c>
      <c r="Q715" s="227">
        <v>0</v>
      </c>
      <c r="R715" s="227">
        <f>Q715*H715</f>
        <v>0</v>
      </c>
      <c r="S715" s="227">
        <v>0</v>
      </c>
      <c r="T715" s="228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9" t="s">
        <v>199</v>
      </c>
      <c r="AT715" s="229" t="s">
        <v>158</v>
      </c>
      <c r="AU715" s="229" t="s">
        <v>83</v>
      </c>
      <c r="AY715" s="17" t="s">
        <v>156</v>
      </c>
      <c r="BE715" s="230">
        <f>IF(N715="základní",J715,0)</f>
        <v>0</v>
      </c>
      <c r="BF715" s="230">
        <f>IF(N715="snížená",J715,0)</f>
        <v>0</v>
      </c>
      <c r="BG715" s="230">
        <f>IF(N715="zákl. přenesená",J715,0)</f>
        <v>0</v>
      </c>
      <c r="BH715" s="230">
        <f>IF(N715="sníž. přenesená",J715,0)</f>
        <v>0</v>
      </c>
      <c r="BI715" s="230">
        <f>IF(N715="nulová",J715,0)</f>
        <v>0</v>
      </c>
      <c r="BJ715" s="17" t="s">
        <v>81</v>
      </c>
      <c r="BK715" s="230">
        <f>ROUND(I715*H715,2)</f>
        <v>0</v>
      </c>
      <c r="BL715" s="17" t="s">
        <v>199</v>
      </c>
      <c r="BM715" s="229" t="s">
        <v>801</v>
      </c>
    </row>
    <row r="716" s="2" customFormat="1">
      <c r="A716" s="38"/>
      <c r="B716" s="39"/>
      <c r="C716" s="40"/>
      <c r="D716" s="231" t="s">
        <v>163</v>
      </c>
      <c r="E716" s="40"/>
      <c r="F716" s="232" t="s">
        <v>800</v>
      </c>
      <c r="G716" s="40"/>
      <c r="H716" s="40"/>
      <c r="I716" s="233"/>
      <c r="J716" s="40"/>
      <c r="K716" s="40"/>
      <c r="L716" s="44"/>
      <c r="M716" s="234"/>
      <c r="N716" s="235"/>
      <c r="O716" s="91"/>
      <c r="P716" s="91"/>
      <c r="Q716" s="91"/>
      <c r="R716" s="91"/>
      <c r="S716" s="91"/>
      <c r="T716" s="92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T716" s="17" t="s">
        <v>163</v>
      </c>
      <c r="AU716" s="17" t="s">
        <v>83</v>
      </c>
    </row>
    <row r="717" s="12" customFormat="1" ht="22.8" customHeight="1">
      <c r="A717" s="12"/>
      <c r="B717" s="202"/>
      <c r="C717" s="203"/>
      <c r="D717" s="204" t="s">
        <v>72</v>
      </c>
      <c r="E717" s="216" t="s">
        <v>802</v>
      </c>
      <c r="F717" s="216" t="s">
        <v>803</v>
      </c>
      <c r="G717" s="203"/>
      <c r="H717" s="203"/>
      <c r="I717" s="206"/>
      <c r="J717" s="217">
        <f>BK717</f>
        <v>0</v>
      </c>
      <c r="K717" s="203"/>
      <c r="L717" s="208"/>
      <c r="M717" s="209"/>
      <c r="N717" s="210"/>
      <c r="O717" s="210"/>
      <c r="P717" s="211">
        <f>SUM(P718:P779)</f>
        <v>0</v>
      </c>
      <c r="Q717" s="210"/>
      <c r="R717" s="211">
        <f>SUM(R718:R779)</f>
        <v>0</v>
      </c>
      <c r="S717" s="210"/>
      <c r="T717" s="212">
        <f>SUM(T718:T779)</f>
        <v>0</v>
      </c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R717" s="213" t="s">
        <v>83</v>
      </c>
      <c r="AT717" s="214" t="s">
        <v>72</v>
      </c>
      <c r="AU717" s="214" t="s">
        <v>81</v>
      </c>
      <c r="AY717" s="213" t="s">
        <v>156</v>
      </c>
      <c r="BK717" s="215">
        <f>SUM(BK718:BK779)</f>
        <v>0</v>
      </c>
    </row>
    <row r="718" s="2" customFormat="1" ht="16.5" customHeight="1">
      <c r="A718" s="38"/>
      <c r="B718" s="39"/>
      <c r="C718" s="218" t="s">
        <v>504</v>
      </c>
      <c r="D718" s="218" t="s">
        <v>158</v>
      </c>
      <c r="E718" s="219" t="s">
        <v>804</v>
      </c>
      <c r="F718" s="220" t="s">
        <v>805</v>
      </c>
      <c r="G718" s="221" t="s">
        <v>161</v>
      </c>
      <c r="H718" s="222">
        <v>9.2080000000000002</v>
      </c>
      <c r="I718" s="223"/>
      <c r="J718" s="224">
        <f>ROUND(I718*H718,2)</f>
        <v>0</v>
      </c>
      <c r="K718" s="220" t="s">
        <v>1</v>
      </c>
      <c r="L718" s="44"/>
      <c r="M718" s="225" t="s">
        <v>1</v>
      </c>
      <c r="N718" s="226" t="s">
        <v>38</v>
      </c>
      <c r="O718" s="91"/>
      <c r="P718" s="227">
        <f>O718*H718</f>
        <v>0</v>
      </c>
      <c r="Q718" s="227">
        <v>0</v>
      </c>
      <c r="R718" s="227">
        <f>Q718*H718</f>
        <v>0</v>
      </c>
      <c r="S718" s="227">
        <v>0</v>
      </c>
      <c r="T718" s="228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9" t="s">
        <v>199</v>
      </c>
      <c r="AT718" s="229" t="s">
        <v>158</v>
      </c>
      <c r="AU718" s="229" t="s">
        <v>83</v>
      </c>
      <c r="AY718" s="17" t="s">
        <v>156</v>
      </c>
      <c r="BE718" s="230">
        <f>IF(N718="základní",J718,0)</f>
        <v>0</v>
      </c>
      <c r="BF718" s="230">
        <f>IF(N718="snížená",J718,0)</f>
        <v>0</v>
      </c>
      <c r="BG718" s="230">
        <f>IF(N718="zákl. přenesená",J718,0)</f>
        <v>0</v>
      </c>
      <c r="BH718" s="230">
        <f>IF(N718="sníž. přenesená",J718,0)</f>
        <v>0</v>
      </c>
      <c r="BI718" s="230">
        <f>IF(N718="nulová",J718,0)</f>
        <v>0</v>
      </c>
      <c r="BJ718" s="17" t="s">
        <v>81</v>
      </c>
      <c r="BK718" s="230">
        <f>ROUND(I718*H718,2)</f>
        <v>0</v>
      </c>
      <c r="BL718" s="17" t="s">
        <v>199</v>
      </c>
      <c r="BM718" s="229" t="s">
        <v>806</v>
      </c>
    </row>
    <row r="719" s="2" customFormat="1">
      <c r="A719" s="38"/>
      <c r="B719" s="39"/>
      <c r="C719" s="40"/>
      <c r="D719" s="231" t="s">
        <v>163</v>
      </c>
      <c r="E719" s="40"/>
      <c r="F719" s="232" t="s">
        <v>805</v>
      </c>
      <c r="G719" s="40"/>
      <c r="H719" s="40"/>
      <c r="I719" s="233"/>
      <c r="J719" s="40"/>
      <c r="K719" s="40"/>
      <c r="L719" s="44"/>
      <c r="M719" s="234"/>
      <c r="N719" s="235"/>
      <c r="O719" s="91"/>
      <c r="P719" s="91"/>
      <c r="Q719" s="91"/>
      <c r="R719" s="91"/>
      <c r="S719" s="91"/>
      <c r="T719" s="92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T719" s="17" t="s">
        <v>163</v>
      </c>
      <c r="AU719" s="17" t="s">
        <v>83</v>
      </c>
    </row>
    <row r="720" s="2" customFormat="1" ht="16.5" customHeight="1">
      <c r="A720" s="38"/>
      <c r="B720" s="39"/>
      <c r="C720" s="218" t="s">
        <v>807</v>
      </c>
      <c r="D720" s="218" t="s">
        <v>158</v>
      </c>
      <c r="E720" s="219" t="s">
        <v>808</v>
      </c>
      <c r="F720" s="220" t="s">
        <v>809</v>
      </c>
      <c r="G720" s="221" t="s">
        <v>208</v>
      </c>
      <c r="H720" s="222">
        <v>154.72</v>
      </c>
      <c r="I720" s="223"/>
      <c r="J720" s="224">
        <f>ROUND(I720*H720,2)</f>
        <v>0</v>
      </c>
      <c r="K720" s="220" t="s">
        <v>1</v>
      </c>
      <c r="L720" s="44"/>
      <c r="M720" s="225" t="s">
        <v>1</v>
      </c>
      <c r="N720" s="226" t="s">
        <v>38</v>
      </c>
      <c r="O720" s="91"/>
      <c r="P720" s="227">
        <f>O720*H720</f>
        <v>0</v>
      </c>
      <c r="Q720" s="227">
        <v>0</v>
      </c>
      <c r="R720" s="227">
        <f>Q720*H720</f>
        <v>0</v>
      </c>
      <c r="S720" s="227">
        <v>0</v>
      </c>
      <c r="T720" s="228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9" t="s">
        <v>199</v>
      </c>
      <c r="AT720" s="229" t="s">
        <v>158</v>
      </c>
      <c r="AU720" s="229" t="s">
        <v>83</v>
      </c>
      <c r="AY720" s="17" t="s">
        <v>156</v>
      </c>
      <c r="BE720" s="230">
        <f>IF(N720="základní",J720,0)</f>
        <v>0</v>
      </c>
      <c r="BF720" s="230">
        <f>IF(N720="snížená",J720,0)</f>
        <v>0</v>
      </c>
      <c r="BG720" s="230">
        <f>IF(N720="zákl. přenesená",J720,0)</f>
        <v>0</v>
      </c>
      <c r="BH720" s="230">
        <f>IF(N720="sníž. přenesená",J720,0)</f>
        <v>0</v>
      </c>
      <c r="BI720" s="230">
        <f>IF(N720="nulová",J720,0)</f>
        <v>0</v>
      </c>
      <c r="BJ720" s="17" t="s">
        <v>81</v>
      </c>
      <c r="BK720" s="230">
        <f>ROUND(I720*H720,2)</f>
        <v>0</v>
      </c>
      <c r="BL720" s="17" t="s">
        <v>199</v>
      </c>
      <c r="BM720" s="229" t="s">
        <v>810</v>
      </c>
    </row>
    <row r="721" s="2" customFormat="1">
      <c r="A721" s="38"/>
      <c r="B721" s="39"/>
      <c r="C721" s="40"/>
      <c r="D721" s="231" t="s">
        <v>163</v>
      </c>
      <c r="E721" s="40"/>
      <c r="F721" s="232" t="s">
        <v>809</v>
      </c>
      <c r="G721" s="40"/>
      <c r="H721" s="40"/>
      <c r="I721" s="233"/>
      <c r="J721" s="40"/>
      <c r="K721" s="40"/>
      <c r="L721" s="44"/>
      <c r="M721" s="234"/>
      <c r="N721" s="235"/>
      <c r="O721" s="91"/>
      <c r="P721" s="91"/>
      <c r="Q721" s="91"/>
      <c r="R721" s="91"/>
      <c r="S721" s="91"/>
      <c r="T721" s="92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T721" s="17" t="s">
        <v>163</v>
      </c>
      <c r="AU721" s="17" t="s">
        <v>83</v>
      </c>
    </row>
    <row r="722" s="2" customFormat="1" ht="16.5" customHeight="1">
      <c r="A722" s="38"/>
      <c r="B722" s="39"/>
      <c r="C722" s="218" t="s">
        <v>507</v>
      </c>
      <c r="D722" s="218" t="s">
        <v>158</v>
      </c>
      <c r="E722" s="219" t="s">
        <v>811</v>
      </c>
      <c r="F722" s="220" t="s">
        <v>812</v>
      </c>
      <c r="G722" s="221" t="s">
        <v>208</v>
      </c>
      <c r="H722" s="222">
        <v>175.58000000000001</v>
      </c>
      <c r="I722" s="223"/>
      <c r="J722" s="224">
        <f>ROUND(I722*H722,2)</f>
        <v>0</v>
      </c>
      <c r="K722" s="220" t="s">
        <v>1</v>
      </c>
      <c r="L722" s="44"/>
      <c r="M722" s="225" t="s">
        <v>1</v>
      </c>
      <c r="N722" s="226" t="s">
        <v>38</v>
      </c>
      <c r="O722" s="91"/>
      <c r="P722" s="227">
        <f>O722*H722</f>
        <v>0</v>
      </c>
      <c r="Q722" s="227">
        <v>0</v>
      </c>
      <c r="R722" s="227">
        <f>Q722*H722</f>
        <v>0</v>
      </c>
      <c r="S722" s="227">
        <v>0</v>
      </c>
      <c r="T722" s="228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9" t="s">
        <v>199</v>
      </c>
      <c r="AT722" s="229" t="s">
        <v>158</v>
      </c>
      <c r="AU722" s="229" t="s">
        <v>83</v>
      </c>
      <c r="AY722" s="17" t="s">
        <v>156</v>
      </c>
      <c r="BE722" s="230">
        <f>IF(N722="základní",J722,0)</f>
        <v>0</v>
      </c>
      <c r="BF722" s="230">
        <f>IF(N722="snížená",J722,0)</f>
        <v>0</v>
      </c>
      <c r="BG722" s="230">
        <f>IF(N722="zákl. přenesená",J722,0)</f>
        <v>0</v>
      </c>
      <c r="BH722" s="230">
        <f>IF(N722="sníž. přenesená",J722,0)</f>
        <v>0</v>
      </c>
      <c r="BI722" s="230">
        <f>IF(N722="nulová",J722,0)</f>
        <v>0</v>
      </c>
      <c r="BJ722" s="17" t="s">
        <v>81</v>
      </c>
      <c r="BK722" s="230">
        <f>ROUND(I722*H722,2)</f>
        <v>0</v>
      </c>
      <c r="BL722" s="17" t="s">
        <v>199</v>
      </c>
      <c r="BM722" s="229" t="s">
        <v>813</v>
      </c>
    </row>
    <row r="723" s="2" customFormat="1">
      <c r="A723" s="38"/>
      <c r="B723" s="39"/>
      <c r="C723" s="40"/>
      <c r="D723" s="231" t="s">
        <v>163</v>
      </c>
      <c r="E723" s="40"/>
      <c r="F723" s="232" t="s">
        <v>812</v>
      </c>
      <c r="G723" s="40"/>
      <c r="H723" s="40"/>
      <c r="I723" s="233"/>
      <c r="J723" s="40"/>
      <c r="K723" s="40"/>
      <c r="L723" s="44"/>
      <c r="M723" s="234"/>
      <c r="N723" s="235"/>
      <c r="O723" s="91"/>
      <c r="P723" s="91"/>
      <c r="Q723" s="91"/>
      <c r="R723" s="91"/>
      <c r="S723" s="91"/>
      <c r="T723" s="92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T723" s="17" t="s">
        <v>163</v>
      </c>
      <c r="AU723" s="17" t="s">
        <v>83</v>
      </c>
    </row>
    <row r="724" s="13" customFormat="1">
      <c r="A724" s="13"/>
      <c r="B724" s="236"/>
      <c r="C724" s="237"/>
      <c r="D724" s="231" t="s">
        <v>164</v>
      </c>
      <c r="E724" s="238" t="s">
        <v>1</v>
      </c>
      <c r="F724" s="239" t="s">
        <v>814</v>
      </c>
      <c r="G724" s="237"/>
      <c r="H724" s="240">
        <v>175.58000000000001</v>
      </c>
      <c r="I724" s="241"/>
      <c r="J724" s="237"/>
      <c r="K724" s="237"/>
      <c r="L724" s="242"/>
      <c r="M724" s="243"/>
      <c r="N724" s="244"/>
      <c r="O724" s="244"/>
      <c r="P724" s="244"/>
      <c r="Q724" s="244"/>
      <c r="R724" s="244"/>
      <c r="S724" s="244"/>
      <c r="T724" s="24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6" t="s">
        <v>164</v>
      </c>
      <c r="AU724" s="246" t="s">
        <v>83</v>
      </c>
      <c r="AV724" s="13" t="s">
        <v>83</v>
      </c>
      <c r="AW724" s="13" t="s">
        <v>31</v>
      </c>
      <c r="AX724" s="13" t="s">
        <v>73</v>
      </c>
      <c r="AY724" s="246" t="s">
        <v>156</v>
      </c>
    </row>
    <row r="725" s="14" customFormat="1">
      <c r="A725" s="14"/>
      <c r="B725" s="247"/>
      <c r="C725" s="248"/>
      <c r="D725" s="231" t="s">
        <v>164</v>
      </c>
      <c r="E725" s="249" t="s">
        <v>1</v>
      </c>
      <c r="F725" s="250" t="s">
        <v>168</v>
      </c>
      <c r="G725" s="248"/>
      <c r="H725" s="251">
        <v>175.58000000000001</v>
      </c>
      <c r="I725" s="252"/>
      <c r="J725" s="248"/>
      <c r="K725" s="248"/>
      <c r="L725" s="253"/>
      <c r="M725" s="254"/>
      <c r="N725" s="255"/>
      <c r="O725" s="255"/>
      <c r="P725" s="255"/>
      <c r="Q725" s="255"/>
      <c r="R725" s="255"/>
      <c r="S725" s="255"/>
      <c r="T725" s="25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7" t="s">
        <v>164</v>
      </c>
      <c r="AU725" s="257" t="s">
        <v>83</v>
      </c>
      <c r="AV725" s="14" t="s">
        <v>162</v>
      </c>
      <c r="AW725" s="14" t="s">
        <v>31</v>
      </c>
      <c r="AX725" s="14" t="s">
        <v>81</v>
      </c>
      <c r="AY725" s="257" t="s">
        <v>156</v>
      </c>
    </row>
    <row r="726" s="2" customFormat="1" ht="16.5" customHeight="1">
      <c r="A726" s="38"/>
      <c r="B726" s="39"/>
      <c r="C726" s="218" t="s">
        <v>815</v>
      </c>
      <c r="D726" s="218" t="s">
        <v>158</v>
      </c>
      <c r="E726" s="219" t="s">
        <v>816</v>
      </c>
      <c r="F726" s="220" t="s">
        <v>817</v>
      </c>
      <c r="G726" s="221" t="s">
        <v>208</v>
      </c>
      <c r="H726" s="222">
        <v>78.799999999999997</v>
      </c>
      <c r="I726" s="223"/>
      <c r="J726" s="224">
        <f>ROUND(I726*H726,2)</f>
        <v>0</v>
      </c>
      <c r="K726" s="220" t="s">
        <v>1</v>
      </c>
      <c r="L726" s="44"/>
      <c r="M726" s="225" t="s">
        <v>1</v>
      </c>
      <c r="N726" s="226" t="s">
        <v>38</v>
      </c>
      <c r="O726" s="91"/>
      <c r="P726" s="227">
        <f>O726*H726</f>
        <v>0</v>
      </c>
      <c r="Q726" s="227">
        <v>0</v>
      </c>
      <c r="R726" s="227">
        <f>Q726*H726</f>
        <v>0</v>
      </c>
      <c r="S726" s="227">
        <v>0</v>
      </c>
      <c r="T726" s="228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9" t="s">
        <v>199</v>
      </c>
      <c r="AT726" s="229" t="s">
        <v>158</v>
      </c>
      <c r="AU726" s="229" t="s">
        <v>83</v>
      </c>
      <c r="AY726" s="17" t="s">
        <v>156</v>
      </c>
      <c r="BE726" s="230">
        <f>IF(N726="základní",J726,0)</f>
        <v>0</v>
      </c>
      <c r="BF726" s="230">
        <f>IF(N726="snížená",J726,0)</f>
        <v>0</v>
      </c>
      <c r="BG726" s="230">
        <f>IF(N726="zákl. přenesená",J726,0)</f>
        <v>0</v>
      </c>
      <c r="BH726" s="230">
        <f>IF(N726="sníž. přenesená",J726,0)</f>
        <v>0</v>
      </c>
      <c r="BI726" s="230">
        <f>IF(N726="nulová",J726,0)</f>
        <v>0</v>
      </c>
      <c r="BJ726" s="17" t="s">
        <v>81</v>
      </c>
      <c r="BK726" s="230">
        <f>ROUND(I726*H726,2)</f>
        <v>0</v>
      </c>
      <c r="BL726" s="17" t="s">
        <v>199</v>
      </c>
      <c r="BM726" s="229" t="s">
        <v>818</v>
      </c>
    </row>
    <row r="727" s="2" customFormat="1">
      <c r="A727" s="38"/>
      <c r="B727" s="39"/>
      <c r="C727" s="40"/>
      <c r="D727" s="231" t="s">
        <v>163</v>
      </c>
      <c r="E727" s="40"/>
      <c r="F727" s="232" t="s">
        <v>817</v>
      </c>
      <c r="G727" s="40"/>
      <c r="H727" s="40"/>
      <c r="I727" s="233"/>
      <c r="J727" s="40"/>
      <c r="K727" s="40"/>
      <c r="L727" s="44"/>
      <c r="M727" s="234"/>
      <c r="N727" s="235"/>
      <c r="O727" s="91"/>
      <c r="P727" s="91"/>
      <c r="Q727" s="91"/>
      <c r="R727" s="91"/>
      <c r="S727" s="91"/>
      <c r="T727" s="92"/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T727" s="17" t="s">
        <v>163</v>
      </c>
      <c r="AU727" s="17" t="s">
        <v>83</v>
      </c>
    </row>
    <row r="728" s="13" customFormat="1">
      <c r="A728" s="13"/>
      <c r="B728" s="236"/>
      <c r="C728" s="237"/>
      <c r="D728" s="231" t="s">
        <v>164</v>
      </c>
      <c r="E728" s="238" t="s">
        <v>1</v>
      </c>
      <c r="F728" s="239" t="s">
        <v>819</v>
      </c>
      <c r="G728" s="237"/>
      <c r="H728" s="240">
        <v>78.799999999999997</v>
      </c>
      <c r="I728" s="241"/>
      <c r="J728" s="237"/>
      <c r="K728" s="237"/>
      <c r="L728" s="242"/>
      <c r="M728" s="243"/>
      <c r="N728" s="244"/>
      <c r="O728" s="244"/>
      <c r="P728" s="244"/>
      <c r="Q728" s="244"/>
      <c r="R728" s="244"/>
      <c r="S728" s="244"/>
      <c r="T728" s="245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6" t="s">
        <v>164</v>
      </c>
      <c r="AU728" s="246" t="s">
        <v>83</v>
      </c>
      <c r="AV728" s="13" t="s">
        <v>83</v>
      </c>
      <c r="AW728" s="13" t="s">
        <v>31</v>
      </c>
      <c r="AX728" s="13" t="s">
        <v>73</v>
      </c>
      <c r="AY728" s="246" t="s">
        <v>156</v>
      </c>
    </row>
    <row r="729" s="14" customFormat="1">
      <c r="A729" s="14"/>
      <c r="B729" s="247"/>
      <c r="C729" s="248"/>
      <c r="D729" s="231" t="s">
        <v>164</v>
      </c>
      <c r="E729" s="249" t="s">
        <v>1</v>
      </c>
      <c r="F729" s="250" t="s">
        <v>168</v>
      </c>
      <c r="G729" s="248"/>
      <c r="H729" s="251">
        <v>78.799999999999997</v>
      </c>
      <c r="I729" s="252"/>
      <c r="J729" s="248"/>
      <c r="K729" s="248"/>
      <c r="L729" s="253"/>
      <c r="M729" s="254"/>
      <c r="N729" s="255"/>
      <c r="O729" s="255"/>
      <c r="P729" s="255"/>
      <c r="Q729" s="255"/>
      <c r="R729" s="255"/>
      <c r="S729" s="255"/>
      <c r="T729" s="25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7" t="s">
        <v>164</v>
      </c>
      <c r="AU729" s="257" t="s">
        <v>83</v>
      </c>
      <c r="AV729" s="14" t="s">
        <v>162</v>
      </c>
      <c r="AW729" s="14" t="s">
        <v>31</v>
      </c>
      <c r="AX729" s="14" t="s">
        <v>81</v>
      </c>
      <c r="AY729" s="257" t="s">
        <v>156</v>
      </c>
    </row>
    <row r="730" s="2" customFormat="1" ht="24.15" customHeight="1">
      <c r="A730" s="38"/>
      <c r="B730" s="39"/>
      <c r="C730" s="218" t="s">
        <v>512</v>
      </c>
      <c r="D730" s="218" t="s">
        <v>158</v>
      </c>
      <c r="E730" s="219" t="s">
        <v>820</v>
      </c>
      <c r="F730" s="220" t="s">
        <v>821</v>
      </c>
      <c r="G730" s="221" t="s">
        <v>161</v>
      </c>
      <c r="H730" s="222">
        <v>12.24</v>
      </c>
      <c r="I730" s="223"/>
      <c r="J730" s="224">
        <f>ROUND(I730*H730,2)</f>
        <v>0</v>
      </c>
      <c r="K730" s="220" t="s">
        <v>1</v>
      </c>
      <c r="L730" s="44"/>
      <c r="M730" s="225" t="s">
        <v>1</v>
      </c>
      <c r="N730" s="226" t="s">
        <v>38</v>
      </c>
      <c r="O730" s="91"/>
      <c r="P730" s="227">
        <f>O730*H730</f>
        <v>0</v>
      </c>
      <c r="Q730" s="227">
        <v>0</v>
      </c>
      <c r="R730" s="227">
        <f>Q730*H730</f>
        <v>0</v>
      </c>
      <c r="S730" s="227">
        <v>0</v>
      </c>
      <c r="T730" s="228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9" t="s">
        <v>199</v>
      </c>
      <c r="AT730" s="229" t="s">
        <v>158</v>
      </c>
      <c r="AU730" s="229" t="s">
        <v>83</v>
      </c>
      <c r="AY730" s="17" t="s">
        <v>156</v>
      </c>
      <c r="BE730" s="230">
        <f>IF(N730="základní",J730,0)</f>
        <v>0</v>
      </c>
      <c r="BF730" s="230">
        <f>IF(N730="snížená",J730,0)</f>
        <v>0</v>
      </c>
      <c r="BG730" s="230">
        <f>IF(N730="zákl. přenesená",J730,0)</f>
        <v>0</v>
      </c>
      <c r="BH730" s="230">
        <f>IF(N730="sníž. přenesená",J730,0)</f>
        <v>0</v>
      </c>
      <c r="BI730" s="230">
        <f>IF(N730="nulová",J730,0)</f>
        <v>0</v>
      </c>
      <c r="BJ730" s="17" t="s">
        <v>81</v>
      </c>
      <c r="BK730" s="230">
        <f>ROUND(I730*H730,2)</f>
        <v>0</v>
      </c>
      <c r="BL730" s="17" t="s">
        <v>199</v>
      </c>
      <c r="BM730" s="229" t="s">
        <v>822</v>
      </c>
    </row>
    <row r="731" s="2" customFormat="1">
      <c r="A731" s="38"/>
      <c r="B731" s="39"/>
      <c r="C731" s="40"/>
      <c r="D731" s="231" t="s">
        <v>163</v>
      </c>
      <c r="E731" s="40"/>
      <c r="F731" s="232" t="s">
        <v>821</v>
      </c>
      <c r="G731" s="40"/>
      <c r="H731" s="40"/>
      <c r="I731" s="233"/>
      <c r="J731" s="40"/>
      <c r="K731" s="40"/>
      <c r="L731" s="44"/>
      <c r="M731" s="234"/>
      <c r="N731" s="235"/>
      <c r="O731" s="91"/>
      <c r="P731" s="91"/>
      <c r="Q731" s="91"/>
      <c r="R731" s="91"/>
      <c r="S731" s="91"/>
      <c r="T731" s="92"/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T731" s="17" t="s">
        <v>163</v>
      </c>
      <c r="AU731" s="17" t="s">
        <v>83</v>
      </c>
    </row>
    <row r="732" s="13" customFormat="1">
      <c r="A732" s="13"/>
      <c r="B732" s="236"/>
      <c r="C732" s="237"/>
      <c r="D732" s="231" t="s">
        <v>164</v>
      </c>
      <c r="E732" s="238" t="s">
        <v>1</v>
      </c>
      <c r="F732" s="239" t="s">
        <v>823</v>
      </c>
      <c r="G732" s="237"/>
      <c r="H732" s="240">
        <v>12.239999999999998</v>
      </c>
      <c r="I732" s="241"/>
      <c r="J732" s="237"/>
      <c r="K732" s="237"/>
      <c r="L732" s="242"/>
      <c r="M732" s="243"/>
      <c r="N732" s="244"/>
      <c r="O732" s="244"/>
      <c r="P732" s="244"/>
      <c r="Q732" s="244"/>
      <c r="R732" s="244"/>
      <c r="S732" s="244"/>
      <c r="T732" s="24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6" t="s">
        <v>164</v>
      </c>
      <c r="AU732" s="246" t="s">
        <v>83</v>
      </c>
      <c r="AV732" s="13" t="s">
        <v>83</v>
      </c>
      <c r="AW732" s="13" t="s">
        <v>31</v>
      </c>
      <c r="AX732" s="13" t="s">
        <v>73</v>
      </c>
      <c r="AY732" s="246" t="s">
        <v>156</v>
      </c>
    </row>
    <row r="733" s="14" customFormat="1">
      <c r="A733" s="14"/>
      <c r="B733" s="247"/>
      <c r="C733" s="248"/>
      <c r="D733" s="231" t="s">
        <v>164</v>
      </c>
      <c r="E733" s="249" t="s">
        <v>1</v>
      </c>
      <c r="F733" s="250" t="s">
        <v>168</v>
      </c>
      <c r="G733" s="248"/>
      <c r="H733" s="251">
        <v>12.239999999999998</v>
      </c>
      <c r="I733" s="252"/>
      <c r="J733" s="248"/>
      <c r="K733" s="248"/>
      <c r="L733" s="253"/>
      <c r="M733" s="254"/>
      <c r="N733" s="255"/>
      <c r="O733" s="255"/>
      <c r="P733" s="255"/>
      <c r="Q733" s="255"/>
      <c r="R733" s="255"/>
      <c r="S733" s="255"/>
      <c r="T733" s="25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7" t="s">
        <v>164</v>
      </c>
      <c r="AU733" s="257" t="s">
        <v>83</v>
      </c>
      <c r="AV733" s="14" t="s">
        <v>162</v>
      </c>
      <c r="AW733" s="14" t="s">
        <v>31</v>
      </c>
      <c r="AX733" s="14" t="s">
        <v>81</v>
      </c>
      <c r="AY733" s="257" t="s">
        <v>156</v>
      </c>
    </row>
    <row r="734" s="2" customFormat="1" ht="24.15" customHeight="1">
      <c r="A734" s="38"/>
      <c r="B734" s="39"/>
      <c r="C734" s="218" t="s">
        <v>824</v>
      </c>
      <c r="D734" s="218" t="s">
        <v>158</v>
      </c>
      <c r="E734" s="219" t="s">
        <v>825</v>
      </c>
      <c r="F734" s="220" t="s">
        <v>826</v>
      </c>
      <c r="G734" s="221" t="s">
        <v>161</v>
      </c>
      <c r="H734" s="222">
        <v>9.2080000000000002</v>
      </c>
      <c r="I734" s="223"/>
      <c r="J734" s="224">
        <f>ROUND(I734*H734,2)</f>
        <v>0</v>
      </c>
      <c r="K734" s="220" t="s">
        <v>1</v>
      </c>
      <c r="L734" s="44"/>
      <c r="M734" s="225" t="s">
        <v>1</v>
      </c>
      <c r="N734" s="226" t="s">
        <v>38</v>
      </c>
      <c r="O734" s="91"/>
      <c r="P734" s="227">
        <f>O734*H734</f>
        <v>0</v>
      </c>
      <c r="Q734" s="227">
        <v>0</v>
      </c>
      <c r="R734" s="227">
        <f>Q734*H734</f>
        <v>0</v>
      </c>
      <c r="S734" s="227">
        <v>0</v>
      </c>
      <c r="T734" s="228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9" t="s">
        <v>199</v>
      </c>
      <c r="AT734" s="229" t="s">
        <v>158</v>
      </c>
      <c r="AU734" s="229" t="s">
        <v>83</v>
      </c>
      <c r="AY734" s="17" t="s">
        <v>156</v>
      </c>
      <c r="BE734" s="230">
        <f>IF(N734="základní",J734,0)</f>
        <v>0</v>
      </c>
      <c r="BF734" s="230">
        <f>IF(N734="snížená",J734,0)</f>
        <v>0</v>
      </c>
      <c r="BG734" s="230">
        <f>IF(N734="zákl. přenesená",J734,0)</f>
        <v>0</v>
      </c>
      <c r="BH734" s="230">
        <f>IF(N734="sníž. přenesená",J734,0)</f>
        <v>0</v>
      </c>
      <c r="BI734" s="230">
        <f>IF(N734="nulová",J734,0)</f>
        <v>0</v>
      </c>
      <c r="BJ734" s="17" t="s">
        <v>81</v>
      </c>
      <c r="BK734" s="230">
        <f>ROUND(I734*H734,2)</f>
        <v>0</v>
      </c>
      <c r="BL734" s="17" t="s">
        <v>199</v>
      </c>
      <c r="BM734" s="229" t="s">
        <v>827</v>
      </c>
    </row>
    <row r="735" s="2" customFormat="1">
      <c r="A735" s="38"/>
      <c r="B735" s="39"/>
      <c r="C735" s="40"/>
      <c r="D735" s="231" t="s">
        <v>163</v>
      </c>
      <c r="E735" s="40"/>
      <c r="F735" s="232" t="s">
        <v>826</v>
      </c>
      <c r="G735" s="40"/>
      <c r="H735" s="40"/>
      <c r="I735" s="233"/>
      <c r="J735" s="40"/>
      <c r="K735" s="40"/>
      <c r="L735" s="44"/>
      <c r="M735" s="234"/>
      <c r="N735" s="235"/>
      <c r="O735" s="91"/>
      <c r="P735" s="91"/>
      <c r="Q735" s="91"/>
      <c r="R735" s="91"/>
      <c r="S735" s="91"/>
      <c r="T735" s="92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T735" s="17" t="s">
        <v>163</v>
      </c>
      <c r="AU735" s="17" t="s">
        <v>83</v>
      </c>
    </row>
    <row r="736" s="13" customFormat="1">
      <c r="A736" s="13"/>
      <c r="B736" s="236"/>
      <c r="C736" s="237"/>
      <c r="D736" s="231" t="s">
        <v>164</v>
      </c>
      <c r="E736" s="238" t="s">
        <v>1</v>
      </c>
      <c r="F736" s="239" t="s">
        <v>828</v>
      </c>
      <c r="G736" s="237"/>
      <c r="H736" s="240">
        <v>9.2074999999999996</v>
      </c>
      <c r="I736" s="241"/>
      <c r="J736" s="237"/>
      <c r="K736" s="237"/>
      <c r="L736" s="242"/>
      <c r="M736" s="243"/>
      <c r="N736" s="244"/>
      <c r="O736" s="244"/>
      <c r="P736" s="244"/>
      <c r="Q736" s="244"/>
      <c r="R736" s="244"/>
      <c r="S736" s="244"/>
      <c r="T736" s="245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6" t="s">
        <v>164</v>
      </c>
      <c r="AU736" s="246" t="s">
        <v>83</v>
      </c>
      <c r="AV736" s="13" t="s">
        <v>83</v>
      </c>
      <c r="AW736" s="13" t="s">
        <v>31</v>
      </c>
      <c r="AX736" s="13" t="s">
        <v>73</v>
      </c>
      <c r="AY736" s="246" t="s">
        <v>156</v>
      </c>
    </row>
    <row r="737" s="14" customFormat="1">
      <c r="A737" s="14"/>
      <c r="B737" s="247"/>
      <c r="C737" s="248"/>
      <c r="D737" s="231" t="s">
        <v>164</v>
      </c>
      <c r="E737" s="249" t="s">
        <v>1</v>
      </c>
      <c r="F737" s="250" t="s">
        <v>168</v>
      </c>
      <c r="G737" s="248"/>
      <c r="H737" s="251">
        <v>9.2074999999999996</v>
      </c>
      <c r="I737" s="252"/>
      <c r="J737" s="248"/>
      <c r="K737" s="248"/>
      <c r="L737" s="253"/>
      <c r="M737" s="254"/>
      <c r="N737" s="255"/>
      <c r="O737" s="255"/>
      <c r="P737" s="255"/>
      <c r="Q737" s="255"/>
      <c r="R737" s="255"/>
      <c r="S737" s="255"/>
      <c r="T737" s="25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7" t="s">
        <v>164</v>
      </c>
      <c r="AU737" s="257" t="s">
        <v>83</v>
      </c>
      <c r="AV737" s="14" t="s">
        <v>162</v>
      </c>
      <c r="AW737" s="14" t="s">
        <v>31</v>
      </c>
      <c r="AX737" s="14" t="s">
        <v>81</v>
      </c>
      <c r="AY737" s="257" t="s">
        <v>156</v>
      </c>
    </row>
    <row r="738" s="2" customFormat="1" ht="21.75" customHeight="1">
      <c r="A738" s="38"/>
      <c r="B738" s="39"/>
      <c r="C738" s="218" t="s">
        <v>516</v>
      </c>
      <c r="D738" s="218" t="s">
        <v>158</v>
      </c>
      <c r="E738" s="219" t="s">
        <v>829</v>
      </c>
      <c r="F738" s="220" t="s">
        <v>830</v>
      </c>
      <c r="G738" s="221" t="s">
        <v>208</v>
      </c>
      <c r="H738" s="222">
        <v>154.72</v>
      </c>
      <c r="I738" s="223"/>
      <c r="J738" s="224">
        <f>ROUND(I738*H738,2)</f>
        <v>0</v>
      </c>
      <c r="K738" s="220" t="s">
        <v>1</v>
      </c>
      <c r="L738" s="44"/>
      <c r="M738" s="225" t="s">
        <v>1</v>
      </c>
      <c r="N738" s="226" t="s">
        <v>38</v>
      </c>
      <c r="O738" s="91"/>
      <c r="P738" s="227">
        <f>O738*H738</f>
        <v>0</v>
      </c>
      <c r="Q738" s="227">
        <v>0</v>
      </c>
      <c r="R738" s="227">
        <f>Q738*H738</f>
        <v>0</v>
      </c>
      <c r="S738" s="227">
        <v>0</v>
      </c>
      <c r="T738" s="228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9" t="s">
        <v>199</v>
      </c>
      <c r="AT738" s="229" t="s">
        <v>158</v>
      </c>
      <c r="AU738" s="229" t="s">
        <v>83</v>
      </c>
      <c r="AY738" s="17" t="s">
        <v>156</v>
      </c>
      <c r="BE738" s="230">
        <f>IF(N738="základní",J738,0)</f>
        <v>0</v>
      </c>
      <c r="BF738" s="230">
        <f>IF(N738="snížená",J738,0)</f>
        <v>0</v>
      </c>
      <c r="BG738" s="230">
        <f>IF(N738="zákl. přenesená",J738,0)</f>
        <v>0</v>
      </c>
      <c r="BH738" s="230">
        <f>IF(N738="sníž. přenesená",J738,0)</f>
        <v>0</v>
      </c>
      <c r="BI738" s="230">
        <f>IF(N738="nulová",J738,0)</f>
        <v>0</v>
      </c>
      <c r="BJ738" s="17" t="s">
        <v>81</v>
      </c>
      <c r="BK738" s="230">
        <f>ROUND(I738*H738,2)</f>
        <v>0</v>
      </c>
      <c r="BL738" s="17" t="s">
        <v>199</v>
      </c>
      <c r="BM738" s="229" t="s">
        <v>831</v>
      </c>
    </row>
    <row r="739" s="2" customFormat="1">
      <c r="A739" s="38"/>
      <c r="B739" s="39"/>
      <c r="C739" s="40"/>
      <c r="D739" s="231" t="s">
        <v>163</v>
      </c>
      <c r="E739" s="40"/>
      <c r="F739" s="232" t="s">
        <v>830</v>
      </c>
      <c r="G739" s="40"/>
      <c r="H739" s="40"/>
      <c r="I739" s="233"/>
      <c r="J739" s="40"/>
      <c r="K739" s="40"/>
      <c r="L739" s="44"/>
      <c r="M739" s="234"/>
      <c r="N739" s="235"/>
      <c r="O739" s="91"/>
      <c r="P739" s="91"/>
      <c r="Q739" s="91"/>
      <c r="R739" s="91"/>
      <c r="S739" s="91"/>
      <c r="T739" s="92"/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T739" s="17" t="s">
        <v>163</v>
      </c>
      <c r="AU739" s="17" t="s">
        <v>83</v>
      </c>
    </row>
    <row r="740" s="13" customFormat="1">
      <c r="A740" s="13"/>
      <c r="B740" s="236"/>
      <c r="C740" s="237"/>
      <c r="D740" s="231" t="s">
        <v>164</v>
      </c>
      <c r="E740" s="238" t="s">
        <v>1</v>
      </c>
      <c r="F740" s="239" t="s">
        <v>832</v>
      </c>
      <c r="G740" s="237"/>
      <c r="H740" s="240">
        <v>154.71999999999997</v>
      </c>
      <c r="I740" s="241"/>
      <c r="J740" s="237"/>
      <c r="K740" s="237"/>
      <c r="L740" s="242"/>
      <c r="M740" s="243"/>
      <c r="N740" s="244"/>
      <c r="O740" s="244"/>
      <c r="P740" s="244"/>
      <c r="Q740" s="244"/>
      <c r="R740" s="244"/>
      <c r="S740" s="244"/>
      <c r="T740" s="24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6" t="s">
        <v>164</v>
      </c>
      <c r="AU740" s="246" t="s">
        <v>83</v>
      </c>
      <c r="AV740" s="13" t="s">
        <v>83</v>
      </c>
      <c r="AW740" s="13" t="s">
        <v>31</v>
      </c>
      <c r="AX740" s="13" t="s">
        <v>73</v>
      </c>
      <c r="AY740" s="246" t="s">
        <v>156</v>
      </c>
    </row>
    <row r="741" s="14" customFormat="1">
      <c r="A741" s="14"/>
      <c r="B741" s="247"/>
      <c r="C741" s="248"/>
      <c r="D741" s="231" t="s">
        <v>164</v>
      </c>
      <c r="E741" s="249" t="s">
        <v>1</v>
      </c>
      <c r="F741" s="250" t="s">
        <v>168</v>
      </c>
      <c r="G741" s="248"/>
      <c r="H741" s="251">
        <v>154.71999999999997</v>
      </c>
      <c r="I741" s="252"/>
      <c r="J741" s="248"/>
      <c r="K741" s="248"/>
      <c r="L741" s="253"/>
      <c r="M741" s="254"/>
      <c r="N741" s="255"/>
      <c r="O741" s="255"/>
      <c r="P741" s="255"/>
      <c r="Q741" s="255"/>
      <c r="R741" s="255"/>
      <c r="S741" s="255"/>
      <c r="T741" s="25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7" t="s">
        <v>164</v>
      </c>
      <c r="AU741" s="257" t="s">
        <v>83</v>
      </c>
      <c r="AV741" s="14" t="s">
        <v>162</v>
      </c>
      <c r="AW741" s="14" t="s">
        <v>31</v>
      </c>
      <c r="AX741" s="14" t="s">
        <v>81</v>
      </c>
      <c r="AY741" s="257" t="s">
        <v>156</v>
      </c>
    </row>
    <row r="742" s="2" customFormat="1" ht="24.15" customHeight="1">
      <c r="A742" s="38"/>
      <c r="B742" s="39"/>
      <c r="C742" s="258" t="s">
        <v>833</v>
      </c>
      <c r="D742" s="258" t="s">
        <v>254</v>
      </c>
      <c r="E742" s="259" t="s">
        <v>834</v>
      </c>
      <c r="F742" s="260" t="s">
        <v>835</v>
      </c>
      <c r="G742" s="261" t="s">
        <v>208</v>
      </c>
      <c r="H742" s="262">
        <v>154.72</v>
      </c>
      <c r="I742" s="263"/>
      <c r="J742" s="264">
        <f>ROUND(I742*H742,2)</f>
        <v>0</v>
      </c>
      <c r="K742" s="260" t="s">
        <v>1</v>
      </c>
      <c r="L742" s="265"/>
      <c r="M742" s="266" t="s">
        <v>1</v>
      </c>
      <c r="N742" s="267" t="s">
        <v>38</v>
      </c>
      <c r="O742" s="91"/>
      <c r="P742" s="227">
        <f>O742*H742</f>
        <v>0</v>
      </c>
      <c r="Q742" s="227">
        <v>0</v>
      </c>
      <c r="R742" s="227">
        <f>Q742*H742</f>
        <v>0</v>
      </c>
      <c r="S742" s="227">
        <v>0</v>
      </c>
      <c r="T742" s="228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29" t="s">
        <v>241</v>
      </c>
      <c r="AT742" s="229" t="s">
        <v>254</v>
      </c>
      <c r="AU742" s="229" t="s">
        <v>83</v>
      </c>
      <c r="AY742" s="17" t="s">
        <v>156</v>
      </c>
      <c r="BE742" s="230">
        <f>IF(N742="základní",J742,0)</f>
        <v>0</v>
      </c>
      <c r="BF742" s="230">
        <f>IF(N742="snížená",J742,0)</f>
        <v>0</v>
      </c>
      <c r="BG742" s="230">
        <f>IF(N742="zákl. přenesená",J742,0)</f>
        <v>0</v>
      </c>
      <c r="BH742" s="230">
        <f>IF(N742="sníž. přenesená",J742,0)</f>
        <v>0</v>
      </c>
      <c r="BI742" s="230">
        <f>IF(N742="nulová",J742,0)</f>
        <v>0</v>
      </c>
      <c r="BJ742" s="17" t="s">
        <v>81</v>
      </c>
      <c r="BK742" s="230">
        <f>ROUND(I742*H742,2)</f>
        <v>0</v>
      </c>
      <c r="BL742" s="17" t="s">
        <v>199</v>
      </c>
      <c r="BM742" s="229" t="s">
        <v>836</v>
      </c>
    </row>
    <row r="743" s="2" customFormat="1">
      <c r="A743" s="38"/>
      <c r="B743" s="39"/>
      <c r="C743" s="40"/>
      <c r="D743" s="231" t="s">
        <v>163</v>
      </c>
      <c r="E743" s="40"/>
      <c r="F743" s="232" t="s">
        <v>835</v>
      </c>
      <c r="G743" s="40"/>
      <c r="H743" s="40"/>
      <c r="I743" s="233"/>
      <c r="J743" s="40"/>
      <c r="K743" s="40"/>
      <c r="L743" s="44"/>
      <c r="M743" s="234"/>
      <c r="N743" s="235"/>
      <c r="O743" s="91"/>
      <c r="P743" s="91"/>
      <c r="Q743" s="91"/>
      <c r="R743" s="91"/>
      <c r="S743" s="91"/>
      <c r="T743" s="92"/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T743" s="17" t="s">
        <v>163</v>
      </c>
      <c r="AU743" s="17" t="s">
        <v>83</v>
      </c>
    </row>
    <row r="744" s="2" customFormat="1" ht="16.5" customHeight="1">
      <c r="A744" s="38"/>
      <c r="B744" s="39"/>
      <c r="C744" s="258" t="s">
        <v>520</v>
      </c>
      <c r="D744" s="258" t="s">
        <v>254</v>
      </c>
      <c r="E744" s="259" t="s">
        <v>837</v>
      </c>
      <c r="F744" s="260" t="s">
        <v>838</v>
      </c>
      <c r="G744" s="261" t="s">
        <v>839</v>
      </c>
      <c r="H744" s="262">
        <v>88</v>
      </c>
      <c r="I744" s="263"/>
      <c r="J744" s="264">
        <f>ROUND(I744*H744,2)</f>
        <v>0</v>
      </c>
      <c r="K744" s="260" t="s">
        <v>1</v>
      </c>
      <c r="L744" s="265"/>
      <c r="M744" s="266" t="s">
        <v>1</v>
      </c>
      <c r="N744" s="267" t="s">
        <v>38</v>
      </c>
      <c r="O744" s="91"/>
      <c r="P744" s="227">
        <f>O744*H744</f>
        <v>0</v>
      </c>
      <c r="Q744" s="227">
        <v>0</v>
      </c>
      <c r="R744" s="227">
        <f>Q744*H744</f>
        <v>0</v>
      </c>
      <c r="S744" s="227">
        <v>0</v>
      </c>
      <c r="T744" s="228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9" t="s">
        <v>241</v>
      </c>
      <c r="AT744" s="229" t="s">
        <v>254</v>
      </c>
      <c r="AU744" s="229" t="s">
        <v>83</v>
      </c>
      <c r="AY744" s="17" t="s">
        <v>156</v>
      </c>
      <c r="BE744" s="230">
        <f>IF(N744="základní",J744,0)</f>
        <v>0</v>
      </c>
      <c r="BF744" s="230">
        <f>IF(N744="snížená",J744,0)</f>
        <v>0</v>
      </c>
      <c r="BG744" s="230">
        <f>IF(N744="zákl. přenesená",J744,0)</f>
        <v>0</v>
      </c>
      <c r="BH744" s="230">
        <f>IF(N744="sníž. přenesená",J744,0)</f>
        <v>0</v>
      </c>
      <c r="BI744" s="230">
        <f>IF(N744="nulová",J744,0)</f>
        <v>0</v>
      </c>
      <c r="BJ744" s="17" t="s">
        <v>81</v>
      </c>
      <c r="BK744" s="230">
        <f>ROUND(I744*H744,2)</f>
        <v>0</v>
      </c>
      <c r="BL744" s="17" t="s">
        <v>199</v>
      </c>
      <c r="BM744" s="229" t="s">
        <v>840</v>
      </c>
    </row>
    <row r="745" s="2" customFormat="1">
      <c r="A745" s="38"/>
      <c r="B745" s="39"/>
      <c r="C745" s="40"/>
      <c r="D745" s="231" t="s">
        <v>163</v>
      </c>
      <c r="E745" s="40"/>
      <c r="F745" s="232" t="s">
        <v>838</v>
      </c>
      <c r="G745" s="40"/>
      <c r="H745" s="40"/>
      <c r="I745" s="233"/>
      <c r="J745" s="40"/>
      <c r="K745" s="40"/>
      <c r="L745" s="44"/>
      <c r="M745" s="234"/>
      <c r="N745" s="235"/>
      <c r="O745" s="91"/>
      <c r="P745" s="91"/>
      <c r="Q745" s="91"/>
      <c r="R745" s="91"/>
      <c r="S745" s="91"/>
      <c r="T745" s="92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T745" s="17" t="s">
        <v>163</v>
      </c>
      <c r="AU745" s="17" t="s">
        <v>83</v>
      </c>
    </row>
    <row r="746" s="13" customFormat="1">
      <c r="A746" s="13"/>
      <c r="B746" s="236"/>
      <c r="C746" s="237"/>
      <c r="D746" s="231" t="s">
        <v>164</v>
      </c>
      <c r="E746" s="238" t="s">
        <v>1</v>
      </c>
      <c r="F746" s="239" t="s">
        <v>841</v>
      </c>
      <c r="G746" s="237"/>
      <c r="H746" s="240">
        <v>88</v>
      </c>
      <c r="I746" s="241"/>
      <c r="J746" s="237"/>
      <c r="K746" s="237"/>
      <c r="L746" s="242"/>
      <c r="M746" s="243"/>
      <c r="N746" s="244"/>
      <c r="O746" s="244"/>
      <c r="P746" s="244"/>
      <c r="Q746" s="244"/>
      <c r="R746" s="244"/>
      <c r="S746" s="244"/>
      <c r="T746" s="245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6" t="s">
        <v>164</v>
      </c>
      <c r="AU746" s="246" t="s">
        <v>83</v>
      </c>
      <c r="AV746" s="13" t="s">
        <v>83</v>
      </c>
      <c r="AW746" s="13" t="s">
        <v>31</v>
      </c>
      <c r="AX746" s="13" t="s">
        <v>73</v>
      </c>
      <c r="AY746" s="246" t="s">
        <v>156</v>
      </c>
    </row>
    <row r="747" s="14" customFormat="1">
      <c r="A747" s="14"/>
      <c r="B747" s="247"/>
      <c r="C747" s="248"/>
      <c r="D747" s="231" t="s">
        <v>164</v>
      </c>
      <c r="E747" s="249" t="s">
        <v>1</v>
      </c>
      <c r="F747" s="250" t="s">
        <v>168</v>
      </c>
      <c r="G747" s="248"/>
      <c r="H747" s="251">
        <v>88</v>
      </c>
      <c r="I747" s="252"/>
      <c r="J747" s="248"/>
      <c r="K747" s="248"/>
      <c r="L747" s="253"/>
      <c r="M747" s="254"/>
      <c r="N747" s="255"/>
      <c r="O747" s="255"/>
      <c r="P747" s="255"/>
      <c r="Q747" s="255"/>
      <c r="R747" s="255"/>
      <c r="S747" s="255"/>
      <c r="T747" s="256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7" t="s">
        <v>164</v>
      </c>
      <c r="AU747" s="257" t="s">
        <v>83</v>
      </c>
      <c r="AV747" s="14" t="s">
        <v>162</v>
      </c>
      <c r="AW747" s="14" t="s">
        <v>31</v>
      </c>
      <c r="AX747" s="14" t="s">
        <v>81</v>
      </c>
      <c r="AY747" s="257" t="s">
        <v>156</v>
      </c>
    </row>
    <row r="748" s="2" customFormat="1" ht="24.15" customHeight="1">
      <c r="A748" s="38"/>
      <c r="B748" s="39"/>
      <c r="C748" s="218" t="s">
        <v>842</v>
      </c>
      <c r="D748" s="218" t="s">
        <v>158</v>
      </c>
      <c r="E748" s="219" t="s">
        <v>843</v>
      </c>
      <c r="F748" s="220" t="s">
        <v>844</v>
      </c>
      <c r="G748" s="221" t="s">
        <v>208</v>
      </c>
      <c r="H748" s="222">
        <v>40.200000000000003</v>
      </c>
      <c r="I748" s="223"/>
      <c r="J748" s="224">
        <f>ROUND(I748*H748,2)</f>
        <v>0</v>
      </c>
      <c r="K748" s="220" t="s">
        <v>1</v>
      </c>
      <c r="L748" s="44"/>
      <c r="M748" s="225" t="s">
        <v>1</v>
      </c>
      <c r="N748" s="226" t="s">
        <v>38</v>
      </c>
      <c r="O748" s="91"/>
      <c r="P748" s="227">
        <f>O748*H748</f>
        <v>0</v>
      </c>
      <c r="Q748" s="227">
        <v>0</v>
      </c>
      <c r="R748" s="227">
        <f>Q748*H748</f>
        <v>0</v>
      </c>
      <c r="S748" s="227">
        <v>0</v>
      </c>
      <c r="T748" s="228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9" t="s">
        <v>199</v>
      </c>
      <c r="AT748" s="229" t="s">
        <v>158</v>
      </c>
      <c r="AU748" s="229" t="s">
        <v>83</v>
      </c>
      <c r="AY748" s="17" t="s">
        <v>156</v>
      </c>
      <c r="BE748" s="230">
        <f>IF(N748="základní",J748,0)</f>
        <v>0</v>
      </c>
      <c r="BF748" s="230">
        <f>IF(N748="snížená",J748,0)</f>
        <v>0</v>
      </c>
      <c r="BG748" s="230">
        <f>IF(N748="zákl. přenesená",J748,0)</f>
        <v>0</v>
      </c>
      <c r="BH748" s="230">
        <f>IF(N748="sníž. přenesená",J748,0)</f>
        <v>0</v>
      </c>
      <c r="BI748" s="230">
        <f>IF(N748="nulová",J748,0)</f>
        <v>0</v>
      </c>
      <c r="BJ748" s="17" t="s">
        <v>81</v>
      </c>
      <c r="BK748" s="230">
        <f>ROUND(I748*H748,2)</f>
        <v>0</v>
      </c>
      <c r="BL748" s="17" t="s">
        <v>199</v>
      </c>
      <c r="BM748" s="229" t="s">
        <v>845</v>
      </c>
    </row>
    <row r="749" s="2" customFormat="1">
      <c r="A749" s="38"/>
      <c r="B749" s="39"/>
      <c r="C749" s="40"/>
      <c r="D749" s="231" t="s">
        <v>163</v>
      </c>
      <c r="E749" s="40"/>
      <c r="F749" s="232" t="s">
        <v>844</v>
      </c>
      <c r="G749" s="40"/>
      <c r="H749" s="40"/>
      <c r="I749" s="233"/>
      <c r="J749" s="40"/>
      <c r="K749" s="40"/>
      <c r="L749" s="44"/>
      <c r="M749" s="234"/>
      <c r="N749" s="235"/>
      <c r="O749" s="91"/>
      <c r="P749" s="91"/>
      <c r="Q749" s="91"/>
      <c r="R749" s="91"/>
      <c r="S749" s="91"/>
      <c r="T749" s="92"/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T749" s="17" t="s">
        <v>163</v>
      </c>
      <c r="AU749" s="17" t="s">
        <v>83</v>
      </c>
    </row>
    <row r="750" s="13" customFormat="1">
      <c r="A750" s="13"/>
      <c r="B750" s="236"/>
      <c r="C750" s="237"/>
      <c r="D750" s="231" t="s">
        <v>164</v>
      </c>
      <c r="E750" s="238" t="s">
        <v>1</v>
      </c>
      <c r="F750" s="239" t="s">
        <v>846</v>
      </c>
      <c r="G750" s="237"/>
      <c r="H750" s="240">
        <v>40.200000000000003</v>
      </c>
      <c r="I750" s="241"/>
      <c r="J750" s="237"/>
      <c r="K750" s="237"/>
      <c r="L750" s="242"/>
      <c r="M750" s="243"/>
      <c r="N750" s="244"/>
      <c r="O750" s="244"/>
      <c r="P750" s="244"/>
      <c r="Q750" s="244"/>
      <c r="R750" s="244"/>
      <c r="S750" s="244"/>
      <c r="T750" s="24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6" t="s">
        <v>164</v>
      </c>
      <c r="AU750" s="246" t="s">
        <v>83</v>
      </c>
      <c r="AV750" s="13" t="s">
        <v>83</v>
      </c>
      <c r="AW750" s="13" t="s">
        <v>31</v>
      </c>
      <c r="AX750" s="13" t="s">
        <v>73</v>
      </c>
      <c r="AY750" s="246" t="s">
        <v>156</v>
      </c>
    </row>
    <row r="751" s="14" customFormat="1">
      <c r="A751" s="14"/>
      <c r="B751" s="247"/>
      <c r="C751" s="248"/>
      <c r="D751" s="231" t="s">
        <v>164</v>
      </c>
      <c r="E751" s="249" t="s">
        <v>1</v>
      </c>
      <c r="F751" s="250" t="s">
        <v>168</v>
      </c>
      <c r="G751" s="248"/>
      <c r="H751" s="251">
        <v>40.200000000000003</v>
      </c>
      <c r="I751" s="252"/>
      <c r="J751" s="248"/>
      <c r="K751" s="248"/>
      <c r="L751" s="253"/>
      <c r="M751" s="254"/>
      <c r="N751" s="255"/>
      <c r="O751" s="255"/>
      <c r="P751" s="255"/>
      <c r="Q751" s="255"/>
      <c r="R751" s="255"/>
      <c r="S751" s="255"/>
      <c r="T751" s="256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7" t="s">
        <v>164</v>
      </c>
      <c r="AU751" s="257" t="s">
        <v>83</v>
      </c>
      <c r="AV751" s="14" t="s">
        <v>162</v>
      </c>
      <c r="AW751" s="14" t="s">
        <v>31</v>
      </c>
      <c r="AX751" s="14" t="s">
        <v>81</v>
      </c>
      <c r="AY751" s="257" t="s">
        <v>156</v>
      </c>
    </row>
    <row r="752" s="2" customFormat="1" ht="24.15" customHeight="1">
      <c r="A752" s="38"/>
      <c r="B752" s="39"/>
      <c r="C752" s="218" t="s">
        <v>523</v>
      </c>
      <c r="D752" s="218" t="s">
        <v>158</v>
      </c>
      <c r="E752" s="219" t="s">
        <v>847</v>
      </c>
      <c r="F752" s="220" t="s">
        <v>848</v>
      </c>
      <c r="G752" s="221" t="s">
        <v>208</v>
      </c>
      <c r="H752" s="222">
        <v>19.18</v>
      </c>
      <c r="I752" s="223"/>
      <c r="J752" s="224">
        <f>ROUND(I752*H752,2)</f>
        <v>0</v>
      </c>
      <c r="K752" s="220" t="s">
        <v>1</v>
      </c>
      <c r="L752" s="44"/>
      <c r="M752" s="225" t="s">
        <v>1</v>
      </c>
      <c r="N752" s="226" t="s">
        <v>38</v>
      </c>
      <c r="O752" s="91"/>
      <c r="P752" s="227">
        <f>O752*H752</f>
        <v>0</v>
      </c>
      <c r="Q752" s="227">
        <v>0</v>
      </c>
      <c r="R752" s="227">
        <f>Q752*H752</f>
        <v>0</v>
      </c>
      <c r="S752" s="227">
        <v>0</v>
      </c>
      <c r="T752" s="228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9" t="s">
        <v>199</v>
      </c>
      <c r="AT752" s="229" t="s">
        <v>158</v>
      </c>
      <c r="AU752" s="229" t="s">
        <v>83</v>
      </c>
      <c r="AY752" s="17" t="s">
        <v>156</v>
      </c>
      <c r="BE752" s="230">
        <f>IF(N752="základní",J752,0)</f>
        <v>0</v>
      </c>
      <c r="BF752" s="230">
        <f>IF(N752="snížená",J752,0)</f>
        <v>0</v>
      </c>
      <c r="BG752" s="230">
        <f>IF(N752="zákl. přenesená",J752,0)</f>
        <v>0</v>
      </c>
      <c r="BH752" s="230">
        <f>IF(N752="sníž. přenesená",J752,0)</f>
        <v>0</v>
      </c>
      <c r="BI752" s="230">
        <f>IF(N752="nulová",J752,0)</f>
        <v>0</v>
      </c>
      <c r="BJ752" s="17" t="s">
        <v>81</v>
      </c>
      <c r="BK752" s="230">
        <f>ROUND(I752*H752,2)</f>
        <v>0</v>
      </c>
      <c r="BL752" s="17" t="s">
        <v>199</v>
      </c>
      <c r="BM752" s="229" t="s">
        <v>849</v>
      </c>
    </row>
    <row r="753" s="2" customFormat="1">
      <c r="A753" s="38"/>
      <c r="B753" s="39"/>
      <c r="C753" s="40"/>
      <c r="D753" s="231" t="s">
        <v>163</v>
      </c>
      <c r="E753" s="40"/>
      <c r="F753" s="232" t="s">
        <v>848</v>
      </c>
      <c r="G753" s="40"/>
      <c r="H753" s="40"/>
      <c r="I753" s="233"/>
      <c r="J753" s="40"/>
      <c r="K753" s="40"/>
      <c r="L753" s="44"/>
      <c r="M753" s="234"/>
      <c r="N753" s="235"/>
      <c r="O753" s="91"/>
      <c r="P753" s="91"/>
      <c r="Q753" s="91"/>
      <c r="R753" s="91"/>
      <c r="S753" s="91"/>
      <c r="T753" s="92"/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T753" s="17" t="s">
        <v>163</v>
      </c>
      <c r="AU753" s="17" t="s">
        <v>83</v>
      </c>
    </row>
    <row r="754" s="13" customFormat="1">
      <c r="A754" s="13"/>
      <c r="B754" s="236"/>
      <c r="C754" s="237"/>
      <c r="D754" s="231" t="s">
        <v>164</v>
      </c>
      <c r="E754" s="238" t="s">
        <v>1</v>
      </c>
      <c r="F754" s="239" t="s">
        <v>850</v>
      </c>
      <c r="G754" s="237"/>
      <c r="H754" s="240">
        <v>19.18</v>
      </c>
      <c r="I754" s="241"/>
      <c r="J754" s="237"/>
      <c r="K754" s="237"/>
      <c r="L754" s="242"/>
      <c r="M754" s="243"/>
      <c r="N754" s="244"/>
      <c r="O754" s="244"/>
      <c r="P754" s="244"/>
      <c r="Q754" s="244"/>
      <c r="R754" s="244"/>
      <c r="S754" s="244"/>
      <c r="T754" s="245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6" t="s">
        <v>164</v>
      </c>
      <c r="AU754" s="246" t="s">
        <v>83</v>
      </c>
      <c r="AV754" s="13" t="s">
        <v>83</v>
      </c>
      <c r="AW754" s="13" t="s">
        <v>31</v>
      </c>
      <c r="AX754" s="13" t="s">
        <v>73</v>
      </c>
      <c r="AY754" s="246" t="s">
        <v>156</v>
      </c>
    </row>
    <row r="755" s="14" customFormat="1">
      <c r="A755" s="14"/>
      <c r="B755" s="247"/>
      <c r="C755" s="248"/>
      <c r="D755" s="231" t="s">
        <v>164</v>
      </c>
      <c r="E755" s="249" t="s">
        <v>1</v>
      </c>
      <c r="F755" s="250" t="s">
        <v>168</v>
      </c>
      <c r="G755" s="248"/>
      <c r="H755" s="251">
        <v>19.18</v>
      </c>
      <c r="I755" s="252"/>
      <c r="J755" s="248"/>
      <c r="K755" s="248"/>
      <c r="L755" s="253"/>
      <c r="M755" s="254"/>
      <c r="N755" s="255"/>
      <c r="O755" s="255"/>
      <c r="P755" s="255"/>
      <c r="Q755" s="255"/>
      <c r="R755" s="255"/>
      <c r="S755" s="255"/>
      <c r="T755" s="256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7" t="s">
        <v>164</v>
      </c>
      <c r="AU755" s="257" t="s">
        <v>83</v>
      </c>
      <c r="AV755" s="14" t="s">
        <v>162</v>
      </c>
      <c r="AW755" s="14" t="s">
        <v>31</v>
      </c>
      <c r="AX755" s="14" t="s">
        <v>81</v>
      </c>
      <c r="AY755" s="257" t="s">
        <v>156</v>
      </c>
    </row>
    <row r="756" s="2" customFormat="1" ht="24.15" customHeight="1">
      <c r="A756" s="38"/>
      <c r="B756" s="39"/>
      <c r="C756" s="218" t="s">
        <v>851</v>
      </c>
      <c r="D756" s="218" t="s">
        <v>158</v>
      </c>
      <c r="E756" s="219" t="s">
        <v>852</v>
      </c>
      <c r="F756" s="220" t="s">
        <v>853</v>
      </c>
      <c r="G756" s="221" t="s">
        <v>208</v>
      </c>
      <c r="H756" s="222">
        <v>156.40000000000001</v>
      </c>
      <c r="I756" s="223"/>
      <c r="J756" s="224">
        <f>ROUND(I756*H756,2)</f>
        <v>0</v>
      </c>
      <c r="K756" s="220" t="s">
        <v>1</v>
      </c>
      <c r="L756" s="44"/>
      <c r="M756" s="225" t="s">
        <v>1</v>
      </c>
      <c r="N756" s="226" t="s">
        <v>38</v>
      </c>
      <c r="O756" s="91"/>
      <c r="P756" s="227">
        <f>O756*H756</f>
        <v>0</v>
      </c>
      <c r="Q756" s="227">
        <v>0</v>
      </c>
      <c r="R756" s="227">
        <f>Q756*H756</f>
        <v>0</v>
      </c>
      <c r="S756" s="227">
        <v>0</v>
      </c>
      <c r="T756" s="228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9" t="s">
        <v>199</v>
      </c>
      <c r="AT756" s="229" t="s">
        <v>158</v>
      </c>
      <c r="AU756" s="229" t="s">
        <v>83</v>
      </c>
      <c r="AY756" s="17" t="s">
        <v>156</v>
      </c>
      <c r="BE756" s="230">
        <f>IF(N756="základní",J756,0)</f>
        <v>0</v>
      </c>
      <c r="BF756" s="230">
        <f>IF(N756="snížená",J756,0)</f>
        <v>0</v>
      </c>
      <c r="BG756" s="230">
        <f>IF(N756="zákl. přenesená",J756,0)</f>
        <v>0</v>
      </c>
      <c r="BH756" s="230">
        <f>IF(N756="sníž. přenesená",J756,0)</f>
        <v>0</v>
      </c>
      <c r="BI756" s="230">
        <f>IF(N756="nulová",J756,0)</f>
        <v>0</v>
      </c>
      <c r="BJ756" s="17" t="s">
        <v>81</v>
      </c>
      <c r="BK756" s="230">
        <f>ROUND(I756*H756,2)</f>
        <v>0</v>
      </c>
      <c r="BL756" s="17" t="s">
        <v>199</v>
      </c>
      <c r="BM756" s="229" t="s">
        <v>854</v>
      </c>
    </row>
    <row r="757" s="2" customFormat="1">
      <c r="A757" s="38"/>
      <c r="B757" s="39"/>
      <c r="C757" s="40"/>
      <c r="D757" s="231" t="s">
        <v>163</v>
      </c>
      <c r="E757" s="40"/>
      <c r="F757" s="232" t="s">
        <v>853</v>
      </c>
      <c r="G757" s="40"/>
      <c r="H757" s="40"/>
      <c r="I757" s="233"/>
      <c r="J757" s="40"/>
      <c r="K757" s="40"/>
      <c r="L757" s="44"/>
      <c r="M757" s="234"/>
      <c r="N757" s="235"/>
      <c r="O757" s="91"/>
      <c r="P757" s="91"/>
      <c r="Q757" s="91"/>
      <c r="R757" s="91"/>
      <c r="S757" s="91"/>
      <c r="T757" s="92"/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T757" s="17" t="s">
        <v>163</v>
      </c>
      <c r="AU757" s="17" t="s">
        <v>83</v>
      </c>
    </row>
    <row r="758" s="13" customFormat="1">
      <c r="A758" s="13"/>
      <c r="B758" s="236"/>
      <c r="C758" s="237"/>
      <c r="D758" s="231" t="s">
        <v>164</v>
      </c>
      <c r="E758" s="238" t="s">
        <v>1</v>
      </c>
      <c r="F758" s="239" t="s">
        <v>855</v>
      </c>
      <c r="G758" s="237"/>
      <c r="H758" s="240">
        <v>156.40000000000001</v>
      </c>
      <c r="I758" s="241"/>
      <c r="J758" s="237"/>
      <c r="K758" s="237"/>
      <c r="L758" s="242"/>
      <c r="M758" s="243"/>
      <c r="N758" s="244"/>
      <c r="O758" s="244"/>
      <c r="P758" s="244"/>
      <c r="Q758" s="244"/>
      <c r="R758" s="244"/>
      <c r="S758" s="244"/>
      <c r="T758" s="24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6" t="s">
        <v>164</v>
      </c>
      <c r="AU758" s="246" t="s">
        <v>83</v>
      </c>
      <c r="AV758" s="13" t="s">
        <v>83</v>
      </c>
      <c r="AW758" s="13" t="s">
        <v>31</v>
      </c>
      <c r="AX758" s="13" t="s">
        <v>73</v>
      </c>
      <c r="AY758" s="246" t="s">
        <v>156</v>
      </c>
    </row>
    <row r="759" s="14" customFormat="1">
      <c r="A759" s="14"/>
      <c r="B759" s="247"/>
      <c r="C759" s="248"/>
      <c r="D759" s="231" t="s">
        <v>164</v>
      </c>
      <c r="E759" s="249" t="s">
        <v>1</v>
      </c>
      <c r="F759" s="250" t="s">
        <v>168</v>
      </c>
      <c r="G759" s="248"/>
      <c r="H759" s="251">
        <v>156.40000000000001</v>
      </c>
      <c r="I759" s="252"/>
      <c r="J759" s="248"/>
      <c r="K759" s="248"/>
      <c r="L759" s="253"/>
      <c r="M759" s="254"/>
      <c r="N759" s="255"/>
      <c r="O759" s="255"/>
      <c r="P759" s="255"/>
      <c r="Q759" s="255"/>
      <c r="R759" s="255"/>
      <c r="S759" s="255"/>
      <c r="T759" s="25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7" t="s">
        <v>164</v>
      </c>
      <c r="AU759" s="257" t="s">
        <v>83</v>
      </c>
      <c r="AV759" s="14" t="s">
        <v>162</v>
      </c>
      <c r="AW759" s="14" t="s">
        <v>31</v>
      </c>
      <c r="AX759" s="14" t="s">
        <v>81</v>
      </c>
      <c r="AY759" s="257" t="s">
        <v>156</v>
      </c>
    </row>
    <row r="760" s="2" customFormat="1" ht="24.15" customHeight="1">
      <c r="A760" s="38"/>
      <c r="B760" s="39"/>
      <c r="C760" s="218" t="s">
        <v>527</v>
      </c>
      <c r="D760" s="218" t="s">
        <v>158</v>
      </c>
      <c r="E760" s="219" t="s">
        <v>856</v>
      </c>
      <c r="F760" s="220" t="s">
        <v>857</v>
      </c>
      <c r="G760" s="221" t="s">
        <v>215</v>
      </c>
      <c r="H760" s="222">
        <v>4</v>
      </c>
      <c r="I760" s="223"/>
      <c r="J760" s="224">
        <f>ROUND(I760*H760,2)</f>
        <v>0</v>
      </c>
      <c r="K760" s="220" t="s">
        <v>1</v>
      </c>
      <c r="L760" s="44"/>
      <c r="M760" s="225" t="s">
        <v>1</v>
      </c>
      <c r="N760" s="226" t="s">
        <v>38</v>
      </c>
      <c r="O760" s="91"/>
      <c r="P760" s="227">
        <f>O760*H760</f>
        <v>0</v>
      </c>
      <c r="Q760" s="227">
        <v>0</v>
      </c>
      <c r="R760" s="227">
        <f>Q760*H760</f>
        <v>0</v>
      </c>
      <c r="S760" s="227">
        <v>0</v>
      </c>
      <c r="T760" s="228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9" t="s">
        <v>199</v>
      </c>
      <c r="AT760" s="229" t="s">
        <v>158</v>
      </c>
      <c r="AU760" s="229" t="s">
        <v>83</v>
      </c>
      <c r="AY760" s="17" t="s">
        <v>156</v>
      </c>
      <c r="BE760" s="230">
        <f>IF(N760="základní",J760,0)</f>
        <v>0</v>
      </c>
      <c r="BF760" s="230">
        <f>IF(N760="snížená",J760,0)</f>
        <v>0</v>
      </c>
      <c r="BG760" s="230">
        <f>IF(N760="zákl. přenesená",J760,0)</f>
        <v>0</v>
      </c>
      <c r="BH760" s="230">
        <f>IF(N760="sníž. přenesená",J760,0)</f>
        <v>0</v>
      </c>
      <c r="BI760" s="230">
        <f>IF(N760="nulová",J760,0)</f>
        <v>0</v>
      </c>
      <c r="BJ760" s="17" t="s">
        <v>81</v>
      </c>
      <c r="BK760" s="230">
        <f>ROUND(I760*H760,2)</f>
        <v>0</v>
      </c>
      <c r="BL760" s="17" t="s">
        <v>199</v>
      </c>
      <c r="BM760" s="229" t="s">
        <v>858</v>
      </c>
    </row>
    <row r="761" s="2" customFormat="1">
      <c r="A761" s="38"/>
      <c r="B761" s="39"/>
      <c r="C761" s="40"/>
      <c r="D761" s="231" t="s">
        <v>163</v>
      </c>
      <c r="E761" s="40"/>
      <c r="F761" s="232" t="s">
        <v>857</v>
      </c>
      <c r="G761" s="40"/>
      <c r="H761" s="40"/>
      <c r="I761" s="233"/>
      <c r="J761" s="40"/>
      <c r="K761" s="40"/>
      <c r="L761" s="44"/>
      <c r="M761" s="234"/>
      <c r="N761" s="235"/>
      <c r="O761" s="91"/>
      <c r="P761" s="91"/>
      <c r="Q761" s="91"/>
      <c r="R761" s="91"/>
      <c r="S761" s="91"/>
      <c r="T761" s="92"/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T761" s="17" t="s">
        <v>163</v>
      </c>
      <c r="AU761" s="17" t="s">
        <v>83</v>
      </c>
    </row>
    <row r="762" s="2" customFormat="1" ht="24.15" customHeight="1">
      <c r="A762" s="38"/>
      <c r="B762" s="39"/>
      <c r="C762" s="218" t="s">
        <v>859</v>
      </c>
      <c r="D762" s="218" t="s">
        <v>158</v>
      </c>
      <c r="E762" s="219" t="s">
        <v>860</v>
      </c>
      <c r="F762" s="220" t="s">
        <v>861</v>
      </c>
      <c r="G762" s="221" t="s">
        <v>215</v>
      </c>
      <c r="H762" s="222">
        <v>2</v>
      </c>
      <c r="I762" s="223"/>
      <c r="J762" s="224">
        <f>ROUND(I762*H762,2)</f>
        <v>0</v>
      </c>
      <c r="K762" s="220" t="s">
        <v>1</v>
      </c>
      <c r="L762" s="44"/>
      <c r="M762" s="225" t="s">
        <v>1</v>
      </c>
      <c r="N762" s="226" t="s">
        <v>38</v>
      </c>
      <c r="O762" s="91"/>
      <c r="P762" s="227">
        <f>O762*H762</f>
        <v>0</v>
      </c>
      <c r="Q762" s="227">
        <v>0</v>
      </c>
      <c r="R762" s="227">
        <f>Q762*H762</f>
        <v>0</v>
      </c>
      <c r="S762" s="227">
        <v>0</v>
      </c>
      <c r="T762" s="228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9" t="s">
        <v>199</v>
      </c>
      <c r="AT762" s="229" t="s">
        <v>158</v>
      </c>
      <c r="AU762" s="229" t="s">
        <v>83</v>
      </c>
      <c r="AY762" s="17" t="s">
        <v>156</v>
      </c>
      <c r="BE762" s="230">
        <f>IF(N762="základní",J762,0)</f>
        <v>0</v>
      </c>
      <c r="BF762" s="230">
        <f>IF(N762="snížená",J762,0)</f>
        <v>0</v>
      </c>
      <c r="BG762" s="230">
        <f>IF(N762="zákl. přenesená",J762,0)</f>
        <v>0</v>
      </c>
      <c r="BH762" s="230">
        <f>IF(N762="sníž. přenesená",J762,0)</f>
        <v>0</v>
      </c>
      <c r="BI762" s="230">
        <f>IF(N762="nulová",J762,0)</f>
        <v>0</v>
      </c>
      <c r="BJ762" s="17" t="s">
        <v>81</v>
      </c>
      <c r="BK762" s="230">
        <f>ROUND(I762*H762,2)</f>
        <v>0</v>
      </c>
      <c r="BL762" s="17" t="s">
        <v>199</v>
      </c>
      <c r="BM762" s="229" t="s">
        <v>862</v>
      </c>
    </row>
    <row r="763" s="2" customFormat="1">
      <c r="A763" s="38"/>
      <c r="B763" s="39"/>
      <c r="C763" s="40"/>
      <c r="D763" s="231" t="s">
        <v>163</v>
      </c>
      <c r="E763" s="40"/>
      <c r="F763" s="232" t="s">
        <v>861</v>
      </c>
      <c r="G763" s="40"/>
      <c r="H763" s="40"/>
      <c r="I763" s="233"/>
      <c r="J763" s="40"/>
      <c r="K763" s="40"/>
      <c r="L763" s="44"/>
      <c r="M763" s="234"/>
      <c r="N763" s="235"/>
      <c r="O763" s="91"/>
      <c r="P763" s="91"/>
      <c r="Q763" s="91"/>
      <c r="R763" s="91"/>
      <c r="S763" s="91"/>
      <c r="T763" s="92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T763" s="17" t="s">
        <v>163</v>
      </c>
      <c r="AU763" s="17" t="s">
        <v>83</v>
      </c>
    </row>
    <row r="764" s="2" customFormat="1" ht="24.15" customHeight="1">
      <c r="A764" s="38"/>
      <c r="B764" s="39"/>
      <c r="C764" s="218" t="s">
        <v>530</v>
      </c>
      <c r="D764" s="218" t="s">
        <v>158</v>
      </c>
      <c r="E764" s="219" t="s">
        <v>863</v>
      </c>
      <c r="F764" s="220" t="s">
        <v>864</v>
      </c>
      <c r="G764" s="221" t="s">
        <v>215</v>
      </c>
      <c r="H764" s="222">
        <v>10</v>
      </c>
      <c r="I764" s="223"/>
      <c r="J764" s="224">
        <f>ROUND(I764*H764,2)</f>
        <v>0</v>
      </c>
      <c r="K764" s="220" t="s">
        <v>1</v>
      </c>
      <c r="L764" s="44"/>
      <c r="M764" s="225" t="s">
        <v>1</v>
      </c>
      <c r="N764" s="226" t="s">
        <v>38</v>
      </c>
      <c r="O764" s="91"/>
      <c r="P764" s="227">
        <f>O764*H764</f>
        <v>0</v>
      </c>
      <c r="Q764" s="227">
        <v>0</v>
      </c>
      <c r="R764" s="227">
        <f>Q764*H764</f>
        <v>0</v>
      </c>
      <c r="S764" s="227">
        <v>0</v>
      </c>
      <c r="T764" s="228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9" t="s">
        <v>199</v>
      </c>
      <c r="AT764" s="229" t="s">
        <v>158</v>
      </c>
      <c r="AU764" s="229" t="s">
        <v>83</v>
      </c>
      <c r="AY764" s="17" t="s">
        <v>156</v>
      </c>
      <c r="BE764" s="230">
        <f>IF(N764="základní",J764,0)</f>
        <v>0</v>
      </c>
      <c r="BF764" s="230">
        <f>IF(N764="snížená",J764,0)</f>
        <v>0</v>
      </c>
      <c r="BG764" s="230">
        <f>IF(N764="zákl. přenesená",J764,0)</f>
        <v>0</v>
      </c>
      <c r="BH764" s="230">
        <f>IF(N764="sníž. přenesená",J764,0)</f>
        <v>0</v>
      </c>
      <c r="BI764" s="230">
        <f>IF(N764="nulová",J764,0)</f>
        <v>0</v>
      </c>
      <c r="BJ764" s="17" t="s">
        <v>81</v>
      </c>
      <c r="BK764" s="230">
        <f>ROUND(I764*H764,2)</f>
        <v>0</v>
      </c>
      <c r="BL764" s="17" t="s">
        <v>199</v>
      </c>
      <c r="BM764" s="229" t="s">
        <v>865</v>
      </c>
    </row>
    <row r="765" s="2" customFormat="1">
      <c r="A765" s="38"/>
      <c r="B765" s="39"/>
      <c r="C765" s="40"/>
      <c r="D765" s="231" t="s">
        <v>163</v>
      </c>
      <c r="E765" s="40"/>
      <c r="F765" s="232" t="s">
        <v>864</v>
      </c>
      <c r="G765" s="40"/>
      <c r="H765" s="40"/>
      <c r="I765" s="233"/>
      <c r="J765" s="40"/>
      <c r="K765" s="40"/>
      <c r="L765" s="44"/>
      <c r="M765" s="234"/>
      <c r="N765" s="235"/>
      <c r="O765" s="91"/>
      <c r="P765" s="91"/>
      <c r="Q765" s="91"/>
      <c r="R765" s="91"/>
      <c r="S765" s="91"/>
      <c r="T765" s="92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T765" s="17" t="s">
        <v>163</v>
      </c>
      <c r="AU765" s="17" t="s">
        <v>83</v>
      </c>
    </row>
    <row r="766" s="2" customFormat="1" ht="24.15" customHeight="1">
      <c r="A766" s="38"/>
      <c r="B766" s="39"/>
      <c r="C766" s="218" t="s">
        <v>866</v>
      </c>
      <c r="D766" s="218" t="s">
        <v>158</v>
      </c>
      <c r="E766" s="219" t="s">
        <v>867</v>
      </c>
      <c r="F766" s="220" t="s">
        <v>868</v>
      </c>
      <c r="G766" s="221" t="s">
        <v>208</v>
      </c>
      <c r="H766" s="222">
        <v>7.5999999999999996</v>
      </c>
      <c r="I766" s="223"/>
      <c r="J766" s="224">
        <f>ROUND(I766*H766,2)</f>
        <v>0</v>
      </c>
      <c r="K766" s="220" t="s">
        <v>1</v>
      </c>
      <c r="L766" s="44"/>
      <c r="M766" s="225" t="s">
        <v>1</v>
      </c>
      <c r="N766" s="226" t="s">
        <v>38</v>
      </c>
      <c r="O766" s="91"/>
      <c r="P766" s="227">
        <f>O766*H766</f>
        <v>0</v>
      </c>
      <c r="Q766" s="227">
        <v>0</v>
      </c>
      <c r="R766" s="227">
        <f>Q766*H766</f>
        <v>0</v>
      </c>
      <c r="S766" s="227">
        <v>0</v>
      </c>
      <c r="T766" s="228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9" t="s">
        <v>199</v>
      </c>
      <c r="AT766" s="229" t="s">
        <v>158</v>
      </c>
      <c r="AU766" s="229" t="s">
        <v>83</v>
      </c>
      <c r="AY766" s="17" t="s">
        <v>156</v>
      </c>
      <c r="BE766" s="230">
        <f>IF(N766="základní",J766,0)</f>
        <v>0</v>
      </c>
      <c r="BF766" s="230">
        <f>IF(N766="snížená",J766,0)</f>
        <v>0</v>
      </c>
      <c r="BG766" s="230">
        <f>IF(N766="zákl. přenesená",J766,0)</f>
        <v>0</v>
      </c>
      <c r="BH766" s="230">
        <f>IF(N766="sníž. přenesená",J766,0)</f>
        <v>0</v>
      </c>
      <c r="BI766" s="230">
        <f>IF(N766="nulová",J766,0)</f>
        <v>0</v>
      </c>
      <c r="BJ766" s="17" t="s">
        <v>81</v>
      </c>
      <c r="BK766" s="230">
        <f>ROUND(I766*H766,2)</f>
        <v>0</v>
      </c>
      <c r="BL766" s="17" t="s">
        <v>199</v>
      </c>
      <c r="BM766" s="229" t="s">
        <v>869</v>
      </c>
    </row>
    <row r="767" s="2" customFormat="1">
      <c r="A767" s="38"/>
      <c r="B767" s="39"/>
      <c r="C767" s="40"/>
      <c r="D767" s="231" t="s">
        <v>163</v>
      </c>
      <c r="E767" s="40"/>
      <c r="F767" s="232" t="s">
        <v>868</v>
      </c>
      <c r="G767" s="40"/>
      <c r="H767" s="40"/>
      <c r="I767" s="233"/>
      <c r="J767" s="40"/>
      <c r="K767" s="40"/>
      <c r="L767" s="44"/>
      <c r="M767" s="234"/>
      <c r="N767" s="235"/>
      <c r="O767" s="91"/>
      <c r="P767" s="91"/>
      <c r="Q767" s="91"/>
      <c r="R767" s="91"/>
      <c r="S767" s="91"/>
      <c r="T767" s="92"/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T767" s="17" t="s">
        <v>163</v>
      </c>
      <c r="AU767" s="17" t="s">
        <v>83</v>
      </c>
    </row>
    <row r="768" s="13" customFormat="1">
      <c r="A768" s="13"/>
      <c r="B768" s="236"/>
      <c r="C768" s="237"/>
      <c r="D768" s="231" t="s">
        <v>164</v>
      </c>
      <c r="E768" s="238" t="s">
        <v>1</v>
      </c>
      <c r="F768" s="239" t="s">
        <v>870</v>
      </c>
      <c r="G768" s="237"/>
      <c r="H768" s="240">
        <v>7.5999999999999996</v>
      </c>
      <c r="I768" s="241"/>
      <c r="J768" s="237"/>
      <c r="K768" s="237"/>
      <c r="L768" s="242"/>
      <c r="M768" s="243"/>
      <c r="N768" s="244"/>
      <c r="O768" s="244"/>
      <c r="P768" s="244"/>
      <c r="Q768" s="244"/>
      <c r="R768" s="244"/>
      <c r="S768" s="244"/>
      <c r="T768" s="245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6" t="s">
        <v>164</v>
      </c>
      <c r="AU768" s="246" t="s">
        <v>83</v>
      </c>
      <c r="AV768" s="13" t="s">
        <v>83</v>
      </c>
      <c r="AW768" s="13" t="s">
        <v>31</v>
      </c>
      <c r="AX768" s="13" t="s">
        <v>73</v>
      </c>
      <c r="AY768" s="246" t="s">
        <v>156</v>
      </c>
    </row>
    <row r="769" s="14" customFormat="1">
      <c r="A769" s="14"/>
      <c r="B769" s="247"/>
      <c r="C769" s="248"/>
      <c r="D769" s="231" t="s">
        <v>164</v>
      </c>
      <c r="E769" s="249" t="s">
        <v>1</v>
      </c>
      <c r="F769" s="250" t="s">
        <v>168</v>
      </c>
      <c r="G769" s="248"/>
      <c r="H769" s="251">
        <v>7.5999999999999996</v>
      </c>
      <c r="I769" s="252"/>
      <c r="J769" s="248"/>
      <c r="K769" s="248"/>
      <c r="L769" s="253"/>
      <c r="M769" s="254"/>
      <c r="N769" s="255"/>
      <c r="O769" s="255"/>
      <c r="P769" s="255"/>
      <c r="Q769" s="255"/>
      <c r="R769" s="255"/>
      <c r="S769" s="255"/>
      <c r="T769" s="25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7" t="s">
        <v>164</v>
      </c>
      <c r="AU769" s="257" t="s">
        <v>83</v>
      </c>
      <c r="AV769" s="14" t="s">
        <v>162</v>
      </c>
      <c r="AW769" s="14" t="s">
        <v>31</v>
      </c>
      <c r="AX769" s="14" t="s">
        <v>81</v>
      </c>
      <c r="AY769" s="257" t="s">
        <v>156</v>
      </c>
    </row>
    <row r="770" s="2" customFormat="1" ht="24.15" customHeight="1">
      <c r="A770" s="38"/>
      <c r="B770" s="39"/>
      <c r="C770" s="218" t="s">
        <v>536</v>
      </c>
      <c r="D770" s="218" t="s">
        <v>158</v>
      </c>
      <c r="E770" s="219" t="s">
        <v>871</v>
      </c>
      <c r="F770" s="220" t="s">
        <v>872</v>
      </c>
      <c r="G770" s="221" t="s">
        <v>208</v>
      </c>
      <c r="H770" s="222">
        <v>71.200000000000003</v>
      </c>
      <c r="I770" s="223"/>
      <c r="J770" s="224">
        <f>ROUND(I770*H770,2)</f>
        <v>0</v>
      </c>
      <c r="K770" s="220" t="s">
        <v>1</v>
      </c>
      <c r="L770" s="44"/>
      <c r="M770" s="225" t="s">
        <v>1</v>
      </c>
      <c r="N770" s="226" t="s">
        <v>38</v>
      </c>
      <c r="O770" s="91"/>
      <c r="P770" s="227">
        <f>O770*H770</f>
        <v>0</v>
      </c>
      <c r="Q770" s="227">
        <v>0</v>
      </c>
      <c r="R770" s="227">
        <f>Q770*H770</f>
        <v>0</v>
      </c>
      <c r="S770" s="227">
        <v>0</v>
      </c>
      <c r="T770" s="228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9" t="s">
        <v>199</v>
      </c>
      <c r="AT770" s="229" t="s">
        <v>158</v>
      </c>
      <c r="AU770" s="229" t="s">
        <v>83</v>
      </c>
      <c r="AY770" s="17" t="s">
        <v>156</v>
      </c>
      <c r="BE770" s="230">
        <f>IF(N770="základní",J770,0)</f>
        <v>0</v>
      </c>
      <c r="BF770" s="230">
        <f>IF(N770="snížená",J770,0)</f>
        <v>0</v>
      </c>
      <c r="BG770" s="230">
        <f>IF(N770="zákl. přenesená",J770,0)</f>
        <v>0</v>
      </c>
      <c r="BH770" s="230">
        <f>IF(N770="sníž. přenesená",J770,0)</f>
        <v>0</v>
      </c>
      <c r="BI770" s="230">
        <f>IF(N770="nulová",J770,0)</f>
        <v>0</v>
      </c>
      <c r="BJ770" s="17" t="s">
        <v>81</v>
      </c>
      <c r="BK770" s="230">
        <f>ROUND(I770*H770,2)</f>
        <v>0</v>
      </c>
      <c r="BL770" s="17" t="s">
        <v>199</v>
      </c>
      <c r="BM770" s="229" t="s">
        <v>873</v>
      </c>
    </row>
    <row r="771" s="2" customFormat="1">
      <c r="A771" s="38"/>
      <c r="B771" s="39"/>
      <c r="C771" s="40"/>
      <c r="D771" s="231" t="s">
        <v>163</v>
      </c>
      <c r="E771" s="40"/>
      <c r="F771" s="232" t="s">
        <v>872</v>
      </c>
      <c r="G771" s="40"/>
      <c r="H771" s="40"/>
      <c r="I771" s="233"/>
      <c r="J771" s="40"/>
      <c r="K771" s="40"/>
      <c r="L771" s="44"/>
      <c r="M771" s="234"/>
      <c r="N771" s="235"/>
      <c r="O771" s="91"/>
      <c r="P771" s="91"/>
      <c r="Q771" s="91"/>
      <c r="R771" s="91"/>
      <c r="S771" s="91"/>
      <c r="T771" s="92"/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T771" s="17" t="s">
        <v>163</v>
      </c>
      <c r="AU771" s="17" t="s">
        <v>83</v>
      </c>
    </row>
    <row r="772" s="13" customFormat="1">
      <c r="A772" s="13"/>
      <c r="B772" s="236"/>
      <c r="C772" s="237"/>
      <c r="D772" s="231" t="s">
        <v>164</v>
      </c>
      <c r="E772" s="238" t="s">
        <v>1</v>
      </c>
      <c r="F772" s="239" t="s">
        <v>874</v>
      </c>
      <c r="G772" s="237"/>
      <c r="H772" s="240">
        <v>71.200000000000003</v>
      </c>
      <c r="I772" s="241"/>
      <c r="J772" s="237"/>
      <c r="K772" s="237"/>
      <c r="L772" s="242"/>
      <c r="M772" s="243"/>
      <c r="N772" s="244"/>
      <c r="O772" s="244"/>
      <c r="P772" s="244"/>
      <c r="Q772" s="244"/>
      <c r="R772" s="244"/>
      <c r="S772" s="244"/>
      <c r="T772" s="245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6" t="s">
        <v>164</v>
      </c>
      <c r="AU772" s="246" t="s">
        <v>83</v>
      </c>
      <c r="AV772" s="13" t="s">
        <v>83</v>
      </c>
      <c r="AW772" s="13" t="s">
        <v>31</v>
      </c>
      <c r="AX772" s="13" t="s">
        <v>73</v>
      </c>
      <c r="AY772" s="246" t="s">
        <v>156</v>
      </c>
    </row>
    <row r="773" s="14" customFormat="1">
      <c r="A773" s="14"/>
      <c r="B773" s="247"/>
      <c r="C773" s="248"/>
      <c r="D773" s="231" t="s">
        <v>164</v>
      </c>
      <c r="E773" s="249" t="s">
        <v>1</v>
      </c>
      <c r="F773" s="250" t="s">
        <v>168</v>
      </c>
      <c r="G773" s="248"/>
      <c r="H773" s="251">
        <v>71.200000000000003</v>
      </c>
      <c r="I773" s="252"/>
      <c r="J773" s="248"/>
      <c r="K773" s="248"/>
      <c r="L773" s="253"/>
      <c r="M773" s="254"/>
      <c r="N773" s="255"/>
      <c r="O773" s="255"/>
      <c r="P773" s="255"/>
      <c r="Q773" s="255"/>
      <c r="R773" s="255"/>
      <c r="S773" s="255"/>
      <c r="T773" s="25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7" t="s">
        <v>164</v>
      </c>
      <c r="AU773" s="257" t="s">
        <v>83</v>
      </c>
      <c r="AV773" s="14" t="s">
        <v>162</v>
      </c>
      <c r="AW773" s="14" t="s">
        <v>31</v>
      </c>
      <c r="AX773" s="14" t="s">
        <v>81</v>
      </c>
      <c r="AY773" s="257" t="s">
        <v>156</v>
      </c>
    </row>
    <row r="774" s="2" customFormat="1" ht="24.15" customHeight="1">
      <c r="A774" s="38"/>
      <c r="B774" s="39"/>
      <c r="C774" s="218" t="s">
        <v>875</v>
      </c>
      <c r="D774" s="218" t="s">
        <v>158</v>
      </c>
      <c r="E774" s="219" t="s">
        <v>876</v>
      </c>
      <c r="F774" s="220" t="s">
        <v>877</v>
      </c>
      <c r="G774" s="221" t="s">
        <v>161</v>
      </c>
      <c r="H774" s="222">
        <v>1043.8599999999999</v>
      </c>
      <c r="I774" s="223"/>
      <c r="J774" s="224">
        <f>ROUND(I774*H774,2)</f>
        <v>0</v>
      </c>
      <c r="K774" s="220" t="s">
        <v>1</v>
      </c>
      <c r="L774" s="44"/>
      <c r="M774" s="225" t="s">
        <v>1</v>
      </c>
      <c r="N774" s="226" t="s">
        <v>38</v>
      </c>
      <c r="O774" s="91"/>
      <c r="P774" s="227">
        <f>O774*H774</f>
        <v>0</v>
      </c>
      <c r="Q774" s="227">
        <v>0</v>
      </c>
      <c r="R774" s="227">
        <f>Q774*H774</f>
        <v>0</v>
      </c>
      <c r="S774" s="227">
        <v>0</v>
      </c>
      <c r="T774" s="228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9" t="s">
        <v>199</v>
      </c>
      <c r="AT774" s="229" t="s">
        <v>158</v>
      </c>
      <c r="AU774" s="229" t="s">
        <v>83</v>
      </c>
      <c r="AY774" s="17" t="s">
        <v>156</v>
      </c>
      <c r="BE774" s="230">
        <f>IF(N774="základní",J774,0)</f>
        <v>0</v>
      </c>
      <c r="BF774" s="230">
        <f>IF(N774="snížená",J774,0)</f>
        <v>0</v>
      </c>
      <c r="BG774" s="230">
        <f>IF(N774="zákl. přenesená",J774,0)</f>
        <v>0</v>
      </c>
      <c r="BH774" s="230">
        <f>IF(N774="sníž. přenesená",J774,0)</f>
        <v>0</v>
      </c>
      <c r="BI774" s="230">
        <f>IF(N774="nulová",J774,0)</f>
        <v>0</v>
      </c>
      <c r="BJ774" s="17" t="s">
        <v>81</v>
      </c>
      <c r="BK774" s="230">
        <f>ROUND(I774*H774,2)</f>
        <v>0</v>
      </c>
      <c r="BL774" s="17" t="s">
        <v>199</v>
      </c>
      <c r="BM774" s="229" t="s">
        <v>878</v>
      </c>
    </row>
    <row r="775" s="2" customFormat="1">
      <c r="A775" s="38"/>
      <c r="B775" s="39"/>
      <c r="C775" s="40"/>
      <c r="D775" s="231" t="s">
        <v>163</v>
      </c>
      <c r="E775" s="40"/>
      <c r="F775" s="232" t="s">
        <v>877</v>
      </c>
      <c r="G775" s="40"/>
      <c r="H775" s="40"/>
      <c r="I775" s="233"/>
      <c r="J775" s="40"/>
      <c r="K775" s="40"/>
      <c r="L775" s="44"/>
      <c r="M775" s="234"/>
      <c r="N775" s="235"/>
      <c r="O775" s="91"/>
      <c r="P775" s="91"/>
      <c r="Q775" s="91"/>
      <c r="R775" s="91"/>
      <c r="S775" s="91"/>
      <c r="T775" s="92"/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T775" s="17" t="s">
        <v>163</v>
      </c>
      <c r="AU775" s="17" t="s">
        <v>83</v>
      </c>
    </row>
    <row r="776" s="13" customFormat="1">
      <c r="A776" s="13"/>
      <c r="B776" s="236"/>
      <c r="C776" s="237"/>
      <c r="D776" s="231" t="s">
        <v>164</v>
      </c>
      <c r="E776" s="238" t="s">
        <v>1</v>
      </c>
      <c r="F776" s="239" t="s">
        <v>879</v>
      </c>
      <c r="G776" s="237"/>
      <c r="H776" s="240">
        <v>1043.8600000000001</v>
      </c>
      <c r="I776" s="241"/>
      <c r="J776" s="237"/>
      <c r="K776" s="237"/>
      <c r="L776" s="242"/>
      <c r="M776" s="243"/>
      <c r="N776" s="244"/>
      <c r="O776" s="244"/>
      <c r="P776" s="244"/>
      <c r="Q776" s="244"/>
      <c r="R776" s="244"/>
      <c r="S776" s="244"/>
      <c r="T776" s="245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6" t="s">
        <v>164</v>
      </c>
      <c r="AU776" s="246" t="s">
        <v>83</v>
      </c>
      <c r="AV776" s="13" t="s">
        <v>83</v>
      </c>
      <c r="AW776" s="13" t="s">
        <v>31</v>
      </c>
      <c r="AX776" s="13" t="s">
        <v>73</v>
      </c>
      <c r="AY776" s="246" t="s">
        <v>156</v>
      </c>
    </row>
    <row r="777" s="14" customFormat="1">
      <c r="A777" s="14"/>
      <c r="B777" s="247"/>
      <c r="C777" s="248"/>
      <c r="D777" s="231" t="s">
        <v>164</v>
      </c>
      <c r="E777" s="249" t="s">
        <v>1</v>
      </c>
      <c r="F777" s="250" t="s">
        <v>168</v>
      </c>
      <c r="G777" s="248"/>
      <c r="H777" s="251">
        <v>1043.8600000000001</v>
      </c>
      <c r="I777" s="252"/>
      <c r="J777" s="248"/>
      <c r="K777" s="248"/>
      <c r="L777" s="253"/>
      <c r="M777" s="254"/>
      <c r="N777" s="255"/>
      <c r="O777" s="255"/>
      <c r="P777" s="255"/>
      <c r="Q777" s="255"/>
      <c r="R777" s="255"/>
      <c r="S777" s="255"/>
      <c r="T777" s="25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7" t="s">
        <v>164</v>
      </c>
      <c r="AU777" s="257" t="s">
        <v>83</v>
      </c>
      <c r="AV777" s="14" t="s">
        <v>162</v>
      </c>
      <c r="AW777" s="14" t="s">
        <v>31</v>
      </c>
      <c r="AX777" s="14" t="s">
        <v>81</v>
      </c>
      <c r="AY777" s="257" t="s">
        <v>156</v>
      </c>
    </row>
    <row r="778" s="2" customFormat="1" ht="24.15" customHeight="1">
      <c r="A778" s="38"/>
      <c r="B778" s="39"/>
      <c r="C778" s="218" t="s">
        <v>541</v>
      </c>
      <c r="D778" s="218" t="s">
        <v>158</v>
      </c>
      <c r="E778" s="219" t="s">
        <v>880</v>
      </c>
      <c r="F778" s="220" t="s">
        <v>881</v>
      </c>
      <c r="G778" s="221" t="s">
        <v>194</v>
      </c>
      <c r="H778" s="222">
        <v>0.80700000000000005</v>
      </c>
      <c r="I778" s="223"/>
      <c r="J778" s="224">
        <f>ROUND(I778*H778,2)</f>
        <v>0</v>
      </c>
      <c r="K778" s="220" t="s">
        <v>1</v>
      </c>
      <c r="L778" s="44"/>
      <c r="M778" s="225" t="s">
        <v>1</v>
      </c>
      <c r="N778" s="226" t="s">
        <v>38</v>
      </c>
      <c r="O778" s="91"/>
      <c r="P778" s="227">
        <f>O778*H778</f>
        <v>0</v>
      </c>
      <c r="Q778" s="227">
        <v>0</v>
      </c>
      <c r="R778" s="227">
        <f>Q778*H778</f>
        <v>0</v>
      </c>
      <c r="S778" s="227">
        <v>0</v>
      </c>
      <c r="T778" s="228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9" t="s">
        <v>199</v>
      </c>
      <c r="AT778" s="229" t="s">
        <v>158</v>
      </c>
      <c r="AU778" s="229" t="s">
        <v>83</v>
      </c>
      <c r="AY778" s="17" t="s">
        <v>156</v>
      </c>
      <c r="BE778" s="230">
        <f>IF(N778="základní",J778,0)</f>
        <v>0</v>
      </c>
      <c r="BF778" s="230">
        <f>IF(N778="snížená",J778,0)</f>
        <v>0</v>
      </c>
      <c r="BG778" s="230">
        <f>IF(N778="zákl. přenesená",J778,0)</f>
        <v>0</v>
      </c>
      <c r="BH778" s="230">
        <f>IF(N778="sníž. přenesená",J778,0)</f>
        <v>0</v>
      </c>
      <c r="BI778" s="230">
        <f>IF(N778="nulová",J778,0)</f>
        <v>0</v>
      </c>
      <c r="BJ778" s="17" t="s">
        <v>81</v>
      </c>
      <c r="BK778" s="230">
        <f>ROUND(I778*H778,2)</f>
        <v>0</v>
      </c>
      <c r="BL778" s="17" t="s">
        <v>199</v>
      </c>
      <c r="BM778" s="229" t="s">
        <v>882</v>
      </c>
    </row>
    <row r="779" s="2" customFormat="1">
      <c r="A779" s="38"/>
      <c r="B779" s="39"/>
      <c r="C779" s="40"/>
      <c r="D779" s="231" t="s">
        <v>163</v>
      </c>
      <c r="E779" s="40"/>
      <c r="F779" s="232" t="s">
        <v>881</v>
      </c>
      <c r="G779" s="40"/>
      <c r="H779" s="40"/>
      <c r="I779" s="233"/>
      <c r="J779" s="40"/>
      <c r="K779" s="40"/>
      <c r="L779" s="44"/>
      <c r="M779" s="234"/>
      <c r="N779" s="235"/>
      <c r="O779" s="91"/>
      <c r="P779" s="91"/>
      <c r="Q779" s="91"/>
      <c r="R779" s="91"/>
      <c r="S779" s="91"/>
      <c r="T779" s="92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T779" s="17" t="s">
        <v>163</v>
      </c>
      <c r="AU779" s="17" t="s">
        <v>83</v>
      </c>
    </row>
    <row r="780" s="12" customFormat="1" ht="22.8" customHeight="1">
      <c r="A780" s="12"/>
      <c r="B780" s="202"/>
      <c r="C780" s="203"/>
      <c r="D780" s="204" t="s">
        <v>72</v>
      </c>
      <c r="E780" s="216" t="s">
        <v>883</v>
      </c>
      <c r="F780" s="216" t="s">
        <v>884</v>
      </c>
      <c r="G780" s="203"/>
      <c r="H780" s="203"/>
      <c r="I780" s="206"/>
      <c r="J780" s="217">
        <f>BK780</f>
        <v>0</v>
      </c>
      <c r="K780" s="203"/>
      <c r="L780" s="208"/>
      <c r="M780" s="209"/>
      <c r="N780" s="210"/>
      <c r="O780" s="210"/>
      <c r="P780" s="211">
        <f>SUM(P781:P837)</f>
        <v>0</v>
      </c>
      <c r="Q780" s="210"/>
      <c r="R780" s="211">
        <f>SUM(R781:R837)</f>
        <v>0</v>
      </c>
      <c r="S780" s="210"/>
      <c r="T780" s="212">
        <f>SUM(T781:T837)</f>
        <v>0</v>
      </c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R780" s="213" t="s">
        <v>83</v>
      </c>
      <c r="AT780" s="214" t="s">
        <v>72</v>
      </c>
      <c r="AU780" s="214" t="s">
        <v>81</v>
      </c>
      <c r="AY780" s="213" t="s">
        <v>156</v>
      </c>
      <c r="BK780" s="215">
        <f>SUM(BK781:BK837)</f>
        <v>0</v>
      </c>
    </row>
    <row r="781" s="2" customFormat="1" ht="24.15" customHeight="1">
      <c r="A781" s="38"/>
      <c r="B781" s="39"/>
      <c r="C781" s="218" t="s">
        <v>885</v>
      </c>
      <c r="D781" s="218" t="s">
        <v>158</v>
      </c>
      <c r="E781" s="219" t="s">
        <v>886</v>
      </c>
      <c r="F781" s="220" t="s">
        <v>887</v>
      </c>
      <c r="G781" s="221" t="s">
        <v>161</v>
      </c>
      <c r="H781" s="222">
        <v>260.834</v>
      </c>
      <c r="I781" s="223"/>
      <c r="J781" s="224">
        <f>ROUND(I781*H781,2)</f>
        <v>0</v>
      </c>
      <c r="K781" s="220" t="s">
        <v>1</v>
      </c>
      <c r="L781" s="44"/>
      <c r="M781" s="225" t="s">
        <v>1</v>
      </c>
      <c r="N781" s="226" t="s">
        <v>38</v>
      </c>
      <c r="O781" s="91"/>
      <c r="P781" s="227">
        <f>O781*H781</f>
        <v>0</v>
      </c>
      <c r="Q781" s="227">
        <v>0</v>
      </c>
      <c r="R781" s="227">
        <f>Q781*H781</f>
        <v>0</v>
      </c>
      <c r="S781" s="227">
        <v>0</v>
      </c>
      <c r="T781" s="228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9" t="s">
        <v>199</v>
      </c>
      <c r="AT781" s="229" t="s">
        <v>158</v>
      </c>
      <c r="AU781" s="229" t="s">
        <v>83</v>
      </c>
      <c r="AY781" s="17" t="s">
        <v>156</v>
      </c>
      <c r="BE781" s="230">
        <f>IF(N781="základní",J781,0)</f>
        <v>0</v>
      </c>
      <c r="BF781" s="230">
        <f>IF(N781="snížená",J781,0)</f>
        <v>0</v>
      </c>
      <c r="BG781" s="230">
        <f>IF(N781="zákl. přenesená",J781,0)</f>
        <v>0</v>
      </c>
      <c r="BH781" s="230">
        <f>IF(N781="sníž. přenesená",J781,0)</f>
        <v>0</v>
      </c>
      <c r="BI781" s="230">
        <f>IF(N781="nulová",J781,0)</f>
        <v>0</v>
      </c>
      <c r="BJ781" s="17" t="s">
        <v>81</v>
      </c>
      <c r="BK781" s="230">
        <f>ROUND(I781*H781,2)</f>
        <v>0</v>
      </c>
      <c r="BL781" s="17" t="s">
        <v>199</v>
      </c>
      <c r="BM781" s="229" t="s">
        <v>888</v>
      </c>
    </row>
    <row r="782" s="2" customFormat="1">
      <c r="A782" s="38"/>
      <c r="B782" s="39"/>
      <c r="C782" s="40"/>
      <c r="D782" s="231" t="s">
        <v>163</v>
      </c>
      <c r="E782" s="40"/>
      <c r="F782" s="232" t="s">
        <v>887</v>
      </c>
      <c r="G782" s="40"/>
      <c r="H782" s="40"/>
      <c r="I782" s="233"/>
      <c r="J782" s="40"/>
      <c r="K782" s="40"/>
      <c r="L782" s="44"/>
      <c r="M782" s="234"/>
      <c r="N782" s="235"/>
      <c r="O782" s="91"/>
      <c r="P782" s="91"/>
      <c r="Q782" s="91"/>
      <c r="R782" s="91"/>
      <c r="S782" s="91"/>
      <c r="T782" s="92"/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T782" s="17" t="s">
        <v>163</v>
      </c>
      <c r="AU782" s="17" t="s">
        <v>83</v>
      </c>
    </row>
    <row r="783" s="13" customFormat="1">
      <c r="A783" s="13"/>
      <c r="B783" s="236"/>
      <c r="C783" s="237"/>
      <c r="D783" s="231" t="s">
        <v>164</v>
      </c>
      <c r="E783" s="238" t="s">
        <v>1</v>
      </c>
      <c r="F783" s="239" t="s">
        <v>889</v>
      </c>
      <c r="G783" s="237"/>
      <c r="H783" s="240">
        <v>172.602</v>
      </c>
      <c r="I783" s="241"/>
      <c r="J783" s="237"/>
      <c r="K783" s="237"/>
      <c r="L783" s="242"/>
      <c r="M783" s="243"/>
      <c r="N783" s="244"/>
      <c r="O783" s="244"/>
      <c r="P783" s="244"/>
      <c r="Q783" s="244"/>
      <c r="R783" s="244"/>
      <c r="S783" s="244"/>
      <c r="T783" s="24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6" t="s">
        <v>164</v>
      </c>
      <c r="AU783" s="246" t="s">
        <v>83</v>
      </c>
      <c r="AV783" s="13" t="s">
        <v>83</v>
      </c>
      <c r="AW783" s="13" t="s">
        <v>31</v>
      </c>
      <c r="AX783" s="13" t="s">
        <v>73</v>
      </c>
      <c r="AY783" s="246" t="s">
        <v>156</v>
      </c>
    </row>
    <row r="784" s="13" customFormat="1">
      <c r="A784" s="13"/>
      <c r="B784" s="236"/>
      <c r="C784" s="237"/>
      <c r="D784" s="231" t="s">
        <v>164</v>
      </c>
      <c r="E784" s="238" t="s">
        <v>1</v>
      </c>
      <c r="F784" s="239" t="s">
        <v>890</v>
      </c>
      <c r="G784" s="237"/>
      <c r="H784" s="240">
        <v>16.897600000000001</v>
      </c>
      <c r="I784" s="241"/>
      <c r="J784" s="237"/>
      <c r="K784" s="237"/>
      <c r="L784" s="242"/>
      <c r="M784" s="243"/>
      <c r="N784" s="244"/>
      <c r="O784" s="244"/>
      <c r="P784" s="244"/>
      <c r="Q784" s="244"/>
      <c r="R784" s="244"/>
      <c r="S784" s="244"/>
      <c r="T784" s="245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6" t="s">
        <v>164</v>
      </c>
      <c r="AU784" s="246" t="s">
        <v>83</v>
      </c>
      <c r="AV784" s="13" t="s">
        <v>83</v>
      </c>
      <c r="AW784" s="13" t="s">
        <v>31</v>
      </c>
      <c r="AX784" s="13" t="s">
        <v>73</v>
      </c>
      <c r="AY784" s="246" t="s">
        <v>156</v>
      </c>
    </row>
    <row r="785" s="13" customFormat="1">
      <c r="A785" s="13"/>
      <c r="B785" s="236"/>
      <c r="C785" s="237"/>
      <c r="D785" s="231" t="s">
        <v>164</v>
      </c>
      <c r="E785" s="238" t="s">
        <v>1</v>
      </c>
      <c r="F785" s="239" t="s">
        <v>891</v>
      </c>
      <c r="G785" s="237"/>
      <c r="H785" s="240">
        <v>64.439999999999998</v>
      </c>
      <c r="I785" s="241"/>
      <c r="J785" s="237"/>
      <c r="K785" s="237"/>
      <c r="L785" s="242"/>
      <c r="M785" s="243"/>
      <c r="N785" s="244"/>
      <c r="O785" s="244"/>
      <c r="P785" s="244"/>
      <c r="Q785" s="244"/>
      <c r="R785" s="244"/>
      <c r="S785" s="244"/>
      <c r="T785" s="245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6" t="s">
        <v>164</v>
      </c>
      <c r="AU785" s="246" t="s">
        <v>83</v>
      </c>
      <c r="AV785" s="13" t="s">
        <v>83</v>
      </c>
      <c r="AW785" s="13" t="s">
        <v>31</v>
      </c>
      <c r="AX785" s="13" t="s">
        <v>73</v>
      </c>
      <c r="AY785" s="246" t="s">
        <v>156</v>
      </c>
    </row>
    <row r="786" s="13" customFormat="1">
      <c r="A786" s="13"/>
      <c r="B786" s="236"/>
      <c r="C786" s="237"/>
      <c r="D786" s="231" t="s">
        <v>164</v>
      </c>
      <c r="E786" s="238" t="s">
        <v>1</v>
      </c>
      <c r="F786" s="239" t="s">
        <v>892</v>
      </c>
      <c r="G786" s="237"/>
      <c r="H786" s="240">
        <v>2.8800000000000003</v>
      </c>
      <c r="I786" s="241"/>
      <c r="J786" s="237"/>
      <c r="K786" s="237"/>
      <c r="L786" s="242"/>
      <c r="M786" s="243"/>
      <c r="N786" s="244"/>
      <c r="O786" s="244"/>
      <c r="P786" s="244"/>
      <c r="Q786" s="244"/>
      <c r="R786" s="244"/>
      <c r="S786" s="244"/>
      <c r="T786" s="245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6" t="s">
        <v>164</v>
      </c>
      <c r="AU786" s="246" t="s">
        <v>83</v>
      </c>
      <c r="AV786" s="13" t="s">
        <v>83</v>
      </c>
      <c r="AW786" s="13" t="s">
        <v>31</v>
      </c>
      <c r="AX786" s="13" t="s">
        <v>73</v>
      </c>
      <c r="AY786" s="246" t="s">
        <v>156</v>
      </c>
    </row>
    <row r="787" s="13" customFormat="1">
      <c r="A787" s="13"/>
      <c r="B787" s="236"/>
      <c r="C787" s="237"/>
      <c r="D787" s="231" t="s">
        <v>164</v>
      </c>
      <c r="E787" s="238" t="s">
        <v>1</v>
      </c>
      <c r="F787" s="239" t="s">
        <v>893</v>
      </c>
      <c r="G787" s="237"/>
      <c r="H787" s="240">
        <v>4.0140000000000002</v>
      </c>
      <c r="I787" s="241"/>
      <c r="J787" s="237"/>
      <c r="K787" s="237"/>
      <c r="L787" s="242"/>
      <c r="M787" s="243"/>
      <c r="N787" s="244"/>
      <c r="O787" s="244"/>
      <c r="P787" s="244"/>
      <c r="Q787" s="244"/>
      <c r="R787" s="244"/>
      <c r="S787" s="244"/>
      <c r="T787" s="245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6" t="s">
        <v>164</v>
      </c>
      <c r="AU787" s="246" t="s">
        <v>83</v>
      </c>
      <c r="AV787" s="13" t="s">
        <v>83</v>
      </c>
      <c r="AW787" s="13" t="s">
        <v>31</v>
      </c>
      <c r="AX787" s="13" t="s">
        <v>73</v>
      </c>
      <c r="AY787" s="246" t="s">
        <v>156</v>
      </c>
    </row>
    <row r="788" s="14" customFormat="1">
      <c r="A788" s="14"/>
      <c r="B788" s="247"/>
      <c r="C788" s="248"/>
      <c r="D788" s="231" t="s">
        <v>164</v>
      </c>
      <c r="E788" s="249" t="s">
        <v>1</v>
      </c>
      <c r="F788" s="250" t="s">
        <v>168</v>
      </c>
      <c r="G788" s="248"/>
      <c r="H788" s="251">
        <v>260.83360000000005</v>
      </c>
      <c r="I788" s="252"/>
      <c r="J788" s="248"/>
      <c r="K788" s="248"/>
      <c r="L788" s="253"/>
      <c r="M788" s="254"/>
      <c r="N788" s="255"/>
      <c r="O788" s="255"/>
      <c r="P788" s="255"/>
      <c r="Q788" s="255"/>
      <c r="R788" s="255"/>
      <c r="S788" s="255"/>
      <c r="T788" s="25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7" t="s">
        <v>164</v>
      </c>
      <c r="AU788" s="257" t="s">
        <v>83</v>
      </c>
      <c r="AV788" s="14" t="s">
        <v>162</v>
      </c>
      <c r="AW788" s="14" t="s">
        <v>31</v>
      </c>
      <c r="AX788" s="14" t="s">
        <v>81</v>
      </c>
      <c r="AY788" s="257" t="s">
        <v>156</v>
      </c>
    </row>
    <row r="789" s="2" customFormat="1" ht="24.15" customHeight="1">
      <c r="A789" s="38"/>
      <c r="B789" s="39"/>
      <c r="C789" s="258" t="s">
        <v>546</v>
      </c>
      <c r="D789" s="258" t="s">
        <v>254</v>
      </c>
      <c r="E789" s="259" t="s">
        <v>894</v>
      </c>
      <c r="F789" s="260" t="s">
        <v>895</v>
      </c>
      <c r="G789" s="261" t="s">
        <v>161</v>
      </c>
      <c r="H789" s="262">
        <v>260.834</v>
      </c>
      <c r="I789" s="263"/>
      <c r="J789" s="264">
        <f>ROUND(I789*H789,2)</f>
        <v>0</v>
      </c>
      <c r="K789" s="260" t="s">
        <v>1</v>
      </c>
      <c r="L789" s="265"/>
      <c r="M789" s="266" t="s">
        <v>1</v>
      </c>
      <c r="N789" s="267" t="s">
        <v>38</v>
      </c>
      <c r="O789" s="91"/>
      <c r="P789" s="227">
        <f>O789*H789</f>
        <v>0</v>
      </c>
      <c r="Q789" s="227">
        <v>0</v>
      </c>
      <c r="R789" s="227">
        <f>Q789*H789</f>
        <v>0</v>
      </c>
      <c r="S789" s="227">
        <v>0</v>
      </c>
      <c r="T789" s="228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9" t="s">
        <v>241</v>
      </c>
      <c r="AT789" s="229" t="s">
        <v>254</v>
      </c>
      <c r="AU789" s="229" t="s">
        <v>83</v>
      </c>
      <c r="AY789" s="17" t="s">
        <v>156</v>
      </c>
      <c r="BE789" s="230">
        <f>IF(N789="základní",J789,0)</f>
        <v>0</v>
      </c>
      <c r="BF789" s="230">
        <f>IF(N789="snížená",J789,0)</f>
        <v>0</v>
      </c>
      <c r="BG789" s="230">
        <f>IF(N789="zákl. přenesená",J789,0)</f>
        <v>0</v>
      </c>
      <c r="BH789" s="230">
        <f>IF(N789="sníž. přenesená",J789,0)</f>
        <v>0</v>
      </c>
      <c r="BI789" s="230">
        <f>IF(N789="nulová",J789,0)</f>
        <v>0</v>
      </c>
      <c r="BJ789" s="17" t="s">
        <v>81</v>
      </c>
      <c r="BK789" s="230">
        <f>ROUND(I789*H789,2)</f>
        <v>0</v>
      </c>
      <c r="BL789" s="17" t="s">
        <v>199</v>
      </c>
      <c r="BM789" s="229" t="s">
        <v>896</v>
      </c>
    </row>
    <row r="790" s="2" customFormat="1">
      <c r="A790" s="38"/>
      <c r="B790" s="39"/>
      <c r="C790" s="40"/>
      <c r="D790" s="231" t="s">
        <v>163</v>
      </c>
      <c r="E790" s="40"/>
      <c r="F790" s="232" t="s">
        <v>895</v>
      </c>
      <c r="G790" s="40"/>
      <c r="H790" s="40"/>
      <c r="I790" s="233"/>
      <c r="J790" s="40"/>
      <c r="K790" s="40"/>
      <c r="L790" s="44"/>
      <c r="M790" s="234"/>
      <c r="N790" s="235"/>
      <c r="O790" s="91"/>
      <c r="P790" s="91"/>
      <c r="Q790" s="91"/>
      <c r="R790" s="91"/>
      <c r="S790" s="91"/>
      <c r="T790" s="92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T790" s="17" t="s">
        <v>163</v>
      </c>
      <c r="AU790" s="17" t="s">
        <v>83</v>
      </c>
    </row>
    <row r="791" s="2" customFormat="1" ht="24.15" customHeight="1">
      <c r="A791" s="38"/>
      <c r="B791" s="39"/>
      <c r="C791" s="218" t="s">
        <v>897</v>
      </c>
      <c r="D791" s="218" t="s">
        <v>158</v>
      </c>
      <c r="E791" s="219" t="s">
        <v>898</v>
      </c>
      <c r="F791" s="220" t="s">
        <v>899</v>
      </c>
      <c r="G791" s="221" t="s">
        <v>161</v>
      </c>
      <c r="H791" s="222">
        <v>12.470000000000001</v>
      </c>
      <c r="I791" s="223"/>
      <c r="J791" s="224">
        <f>ROUND(I791*H791,2)</f>
        <v>0</v>
      </c>
      <c r="K791" s="220" t="s">
        <v>1</v>
      </c>
      <c r="L791" s="44"/>
      <c r="M791" s="225" t="s">
        <v>1</v>
      </c>
      <c r="N791" s="226" t="s">
        <v>38</v>
      </c>
      <c r="O791" s="91"/>
      <c r="P791" s="227">
        <f>O791*H791</f>
        <v>0</v>
      </c>
      <c r="Q791" s="227">
        <v>0</v>
      </c>
      <c r="R791" s="227">
        <f>Q791*H791</f>
        <v>0</v>
      </c>
      <c r="S791" s="227">
        <v>0</v>
      </c>
      <c r="T791" s="228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9" t="s">
        <v>199</v>
      </c>
      <c r="AT791" s="229" t="s">
        <v>158</v>
      </c>
      <c r="AU791" s="229" t="s">
        <v>83</v>
      </c>
      <c r="AY791" s="17" t="s">
        <v>156</v>
      </c>
      <c r="BE791" s="230">
        <f>IF(N791="základní",J791,0)</f>
        <v>0</v>
      </c>
      <c r="BF791" s="230">
        <f>IF(N791="snížená",J791,0)</f>
        <v>0</v>
      </c>
      <c r="BG791" s="230">
        <f>IF(N791="zákl. přenesená",J791,0)</f>
        <v>0</v>
      </c>
      <c r="BH791" s="230">
        <f>IF(N791="sníž. přenesená",J791,0)</f>
        <v>0</v>
      </c>
      <c r="BI791" s="230">
        <f>IF(N791="nulová",J791,0)</f>
        <v>0</v>
      </c>
      <c r="BJ791" s="17" t="s">
        <v>81</v>
      </c>
      <c r="BK791" s="230">
        <f>ROUND(I791*H791,2)</f>
        <v>0</v>
      </c>
      <c r="BL791" s="17" t="s">
        <v>199</v>
      </c>
      <c r="BM791" s="229" t="s">
        <v>900</v>
      </c>
    </row>
    <row r="792" s="2" customFormat="1">
      <c r="A792" s="38"/>
      <c r="B792" s="39"/>
      <c r="C792" s="40"/>
      <c r="D792" s="231" t="s">
        <v>163</v>
      </c>
      <c r="E792" s="40"/>
      <c r="F792" s="232" t="s">
        <v>899</v>
      </c>
      <c r="G792" s="40"/>
      <c r="H792" s="40"/>
      <c r="I792" s="233"/>
      <c r="J792" s="40"/>
      <c r="K792" s="40"/>
      <c r="L792" s="44"/>
      <c r="M792" s="234"/>
      <c r="N792" s="235"/>
      <c r="O792" s="91"/>
      <c r="P792" s="91"/>
      <c r="Q792" s="91"/>
      <c r="R792" s="91"/>
      <c r="S792" s="91"/>
      <c r="T792" s="92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T792" s="17" t="s">
        <v>163</v>
      </c>
      <c r="AU792" s="17" t="s">
        <v>83</v>
      </c>
    </row>
    <row r="793" s="13" customFormat="1">
      <c r="A793" s="13"/>
      <c r="B793" s="236"/>
      <c r="C793" s="237"/>
      <c r="D793" s="231" t="s">
        <v>164</v>
      </c>
      <c r="E793" s="238" t="s">
        <v>1</v>
      </c>
      <c r="F793" s="239" t="s">
        <v>901</v>
      </c>
      <c r="G793" s="237"/>
      <c r="H793" s="240">
        <v>12.469999999999999</v>
      </c>
      <c r="I793" s="241"/>
      <c r="J793" s="237"/>
      <c r="K793" s="237"/>
      <c r="L793" s="242"/>
      <c r="M793" s="243"/>
      <c r="N793" s="244"/>
      <c r="O793" s="244"/>
      <c r="P793" s="244"/>
      <c r="Q793" s="244"/>
      <c r="R793" s="244"/>
      <c r="S793" s="244"/>
      <c r="T793" s="24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6" t="s">
        <v>164</v>
      </c>
      <c r="AU793" s="246" t="s">
        <v>83</v>
      </c>
      <c r="AV793" s="13" t="s">
        <v>83</v>
      </c>
      <c r="AW793" s="13" t="s">
        <v>31</v>
      </c>
      <c r="AX793" s="13" t="s">
        <v>73</v>
      </c>
      <c r="AY793" s="246" t="s">
        <v>156</v>
      </c>
    </row>
    <row r="794" s="14" customFormat="1">
      <c r="A794" s="14"/>
      <c r="B794" s="247"/>
      <c r="C794" s="248"/>
      <c r="D794" s="231" t="s">
        <v>164</v>
      </c>
      <c r="E794" s="249" t="s">
        <v>1</v>
      </c>
      <c r="F794" s="250" t="s">
        <v>168</v>
      </c>
      <c r="G794" s="248"/>
      <c r="H794" s="251">
        <v>12.469999999999999</v>
      </c>
      <c r="I794" s="252"/>
      <c r="J794" s="248"/>
      <c r="K794" s="248"/>
      <c r="L794" s="253"/>
      <c r="M794" s="254"/>
      <c r="N794" s="255"/>
      <c r="O794" s="255"/>
      <c r="P794" s="255"/>
      <c r="Q794" s="255"/>
      <c r="R794" s="255"/>
      <c r="S794" s="255"/>
      <c r="T794" s="25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7" t="s">
        <v>164</v>
      </c>
      <c r="AU794" s="257" t="s">
        <v>83</v>
      </c>
      <c r="AV794" s="14" t="s">
        <v>162</v>
      </c>
      <c r="AW794" s="14" t="s">
        <v>31</v>
      </c>
      <c r="AX794" s="14" t="s">
        <v>81</v>
      </c>
      <c r="AY794" s="257" t="s">
        <v>156</v>
      </c>
    </row>
    <row r="795" s="2" customFormat="1" ht="24.15" customHeight="1">
      <c r="A795" s="38"/>
      <c r="B795" s="39"/>
      <c r="C795" s="258" t="s">
        <v>550</v>
      </c>
      <c r="D795" s="258" t="s">
        <v>254</v>
      </c>
      <c r="E795" s="259" t="s">
        <v>902</v>
      </c>
      <c r="F795" s="260" t="s">
        <v>903</v>
      </c>
      <c r="G795" s="261" t="s">
        <v>161</v>
      </c>
      <c r="H795" s="262">
        <v>12.470000000000001</v>
      </c>
      <c r="I795" s="263"/>
      <c r="J795" s="264">
        <f>ROUND(I795*H795,2)</f>
        <v>0</v>
      </c>
      <c r="K795" s="260" t="s">
        <v>1</v>
      </c>
      <c r="L795" s="265"/>
      <c r="M795" s="266" t="s">
        <v>1</v>
      </c>
      <c r="N795" s="267" t="s">
        <v>38</v>
      </c>
      <c r="O795" s="91"/>
      <c r="P795" s="227">
        <f>O795*H795</f>
        <v>0</v>
      </c>
      <c r="Q795" s="227">
        <v>0</v>
      </c>
      <c r="R795" s="227">
        <f>Q795*H795</f>
        <v>0</v>
      </c>
      <c r="S795" s="227">
        <v>0</v>
      </c>
      <c r="T795" s="228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9" t="s">
        <v>241</v>
      </c>
      <c r="AT795" s="229" t="s">
        <v>254</v>
      </c>
      <c r="AU795" s="229" t="s">
        <v>83</v>
      </c>
      <c r="AY795" s="17" t="s">
        <v>156</v>
      </c>
      <c r="BE795" s="230">
        <f>IF(N795="základní",J795,0)</f>
        <v>0</v>
      </c>
      <c r="BF795" s="230">
        <f>IF(N795="snížená",J795,0)</f>
        <v>0</v>
      </c>
      <c r="BG795" s="230">
        <f>IF(N795="zákl. přenesená",J795,0)</f>
        <v>0</v>
      </c>
      <c r="BH795" s="230">
        <f>IF(N795="sníž. přenesená",J795,0)</f>
        <v>0</v>
      </c>
      <c r="BI795" s="230">
        <f>IF(N795="nulová",J795,0)</f>
        <v>0</v>
      </c>
      <c r="BJ795" s="17" t="s">
        <v>81</v>
      </c>
      <c r="BK795" s="230">
        <f>ROUND(I795*H795,2)</f>
        <v>0</v>
      </c>
      <c r="BL795" s="17" t="s">
        <v>199</v>
      </c>
      <c r="BM795" s="229" t="s">
        <v>904</v>
      </c>
    </row>
    <row r="796" s="2" customFormat="1">
      <c r="A796" s="38"/>
      <c r="B796" s="39"/>
      <c r="C796" s="40"/>
      <c r="D796" s="231" t="s">
        <v>163</v>
      </c>
      <c r="E796" s="40"/>
      <c r="F796" s="232" t="s">
        <v>903</v>
      </c>
      <c r="G796" s="40"/>
      <c r="H796" s="40"/>
      <c r="I796" s="233"/>
      <c r="J796" s="40"/>
      <c r="K796" s="40"/>
      <c r="L796" s="44"/>
      <c r="M796" s="234"/>
      <c r="N796" s="235"/>
      <c r="O796" s="91"/>
      <c r="P796" s="91"/>
      <c r="Q796" s="91"/>
      <c r="R796" s="91"/>
      <c r="S796" s="91"/>
      <c r="T796" s="92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T796" s="17" t="s">
        <v>163</v>
      </c>
      <c r="AU796" s="17" t="s">
        <v>83</v>
      </c>
    </row>
    <row r="797" s="2" customFormat="1" ht="24.15" customHeight="1">
      <c r="A797" s="38"/>
      <c r="B797" s="39"/>
      <c r="C797" s="218" t="s">
        <v>905</v>
      </c>
      <c r="D797" s="218" t="s">
        <v>158</v>
      </c>
      <c r="E797" s="219" t="s">
        <v>906</v>
      </c>
      <c r="F797" s="220" t="s">
        <v>907</v>
      </c>
      <c r="G797" s="221" t="s">
        <v>215</v>
      </c>
      <c r="H797" s="222">
        <v>7</v>
      </c>
      <c r="I797" s="223"/>
      <c r="J797" s="224">
        <f>ROUND(I797*H797,2)</f>
        <v>0</v>
      </c>
      <c r="K797" s="220" t="s">
        <v>1</v>
      </c>
      <c r="L797" s="44"/>
      <c r="M797" s="225" t="s">
        <v>1</v>
      </c>
      <c r="N797" s="226" t="s">
        <v>38</v>
      </c>
      <c r="O797" s="91"/>
      <c r="P797" s="227">
        <f>O797*H797</f>
        <v>0</v>
      </c>
      <c r="Q797" s="227">
        <v>0</v>
      </c>
      <c r="R797" s="227">
        <f>Q797*H797</f>
        <v>0</v>
      </c>
      <c r="S797" s="227">
        <v>0</v>
      </c>
      <c r="T797" s="228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9" t="s">
        <v>199</v>
      </c>
      <c r="AT797" s="229" t="s">
        <v>158</v>
      </c>
      <c r="AU797" s="229" t="s">
        <v>83</v>
      </c>
      <c r="AY797" s="17" t="s">
        <v>156</v>
      </c>
      <c r="BE797" s="230">
        <f>IF(N797="základní",J797,0)</f>
        <v>0</v>
      </c>
      <c r="BF797" s="230">
        <f>IF(N797="snížená",J797,0)</f>
        <v>0</v>
      </c>
      <c r="BG797" s="230">
        <f>IF(N797="zákl. přenesená",J797,0)</f>
        <v>0</v>
      </c>
      <c r="BH797" s="230">
        <f>IF(N797="sníž. přenesená",J797,0)</f>
        <v>0</v>
      </c>
      <c r="BI797" s="230">
        <f>IF(N797="nulová",J797,0)</f>
        <v>0</v>
      </c>
      <c r="BJ797" s="17" t="s">
        <v>81</v>
      </c>
      <c r="BK797" s="230">
        <f>ROUND(I797*H797,2)</f>
        <v>0</v>
      </c>
      <c r="BL797" s="17" t="s">
        <v>199</v>
      </c>
      <c r="BM797" s="229" t="s">
        <v>908</v>
      </c>
    </row>
    <row r="798" s="2" customFormat="1">
      <c r="A798" s="38"/>
      <c r="B798" s="39"/>
      <c r="C798" s="40"/>
      <c r="D798" s="231" t="s">
        <v>163</v>
      </c>
      <c r="E798" s="40"/>
      <c r="F798" s="232" t="s">
        <v>907</v>
      </c>
      <c r="G798" s="40"/>
      <c r="H798" s="40"/>
      <c r="I798" s="233"/>
      <c r="J798" s="40"/>
      <c r="K798" s="40"/>
      <c r="L798" s="44"/>
      <c r="M798" s="234"/>
      <c r="N798" s="235"/>
      <c r="O798" s="91"/>
      <c r="P798" s="91"/>
      <c r="Q798" s="91"/>
      <c r="R798" s="91"/>
      <c r="S798" s="91"/>
      <c r="T798" s="92"/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T798" s="17" t="s">
        <v>163</v>
      </c>
      <c r="AU798" s="17" t="s">
        <v>83</v>
      </c>
    </row>
    <row r="799" s="13" customFormat="1">
      <c r="A799" s="13"/>
      <c r="B799" s="236"/>
      <c r="C799" s="237"/>
      <c r="D799" s="231" t="s">
        <v>164</v>
      </c>
      <c r="E799" s="238" t="s">
        <v>1</v>
      </c>
      <c r="F799" s="239" t="s">
        <v>909</v>
      </c>
      <c r="G799" s="237"/>
      <c r="H799" s="240">
        <v>2</v>
      </c>
      <c r="I799" s="241"/>
      <c r="J799" s="237"/>
      <c r="K799" s="237"/>
      <c r="L799" s="242"/>
      <c r="M799" s="243"/>
      <c r="N799" s="244"/>
      <c r="O799" s="244"/>
      <c r="P799" s="244"/>
      <c r="Q799" s="244"/>
      <c r="R799" s="244"/>
      <c r="S799" s="244"/>
      <c r="T799" s="245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6" t="s">
        <v>164</v>
      </c>
      <c r="AU799" s="246" t="s">
        <v>83</v>
      </c>
      <c r="AV799" s="13" t="s">
        <v>83</v>
      </c>
      <c r="AW799" s="13" t="s">
        <v>31</v>
      </c>
      <c r="AX799" s="13" t="s">
        <v>73</v>
      </c>
      <c r="AY799" s="246" t="s">
        <v>156</v>
      </c>
    </row>
    <row r="800" s="13" customFormat="1">
      <c r="A800" s="13"/>
      <c r="B800" s="236"/>
      <c r="C800" s="237"/>
      <c r="D800" s="231" t="s">
        <v>164</v>
      </c>
      <c r="E800" s="238" t="s">
        <v>1</v>
      </c>
      <c r="F800" s="239" t="s">
        <v>910</v>
      </c>
      <c r="G800" s="237"/>
      <c r="H800" s="240">
        <v>5</v>
      </c>
      <c r="I800" s="241"/>
      <c r="J800" s="237"/>
      <c r="K800" s="237"/>
      <c r="L800" s="242"/>
      <c r="M800" s="243"/>
      <c r="N800" s="244"/>
      <c r="O800" s="244"/>
      <c r="P800" s="244"/>
      <c r="Q800" s="244"/>
      <c r="R800" s="244"/>
      <c r="S800" s="244"/>
      <c r="T800" s="245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6" t="s">
        <v>164</v>
      </c>
      <c r="AU800" s="246" t="s">
        <v>83</v>
      </c>
      <c r="AV800" s="13" t="s">
        <v>83</v>
      </c>
      <c r="AW800" s="13" t="s">
        <v>31</v>
      </c>
      <c r="AX800" s="13" t="s">
        <v>73</v>
      </c>
      <c r="AY800" s="246" t="s">
        <v>156</v>
      </c>
    </row>
    <row r="801" s="14" customFormat="1">
      <c r="A801" s="14"/>
      <c r="B801" s="247"/>
      <c r="C801" s="248"/>
      <c r="D801" s="231" t="s">
        <v>164</v>
      </c>
      <c r="E801" s="249" t="s">
        <v>1</v>
      </c>
      <c r="F801" s="250" t="s">
        <v>168</v>
      </c>
      <c r="G801" s="248"/>
      <c r="H801" s="251">
        <v>7</v>
      </c>
      <c r="I801" s="252"/>
      <c r="J801" s="248"/>
      <c r="K801" s="248"/>
      <c r="L801" s="253"/>
      <c r="M801" s="254"/>
      <c r="N801" s="255"/>
      <c r="O801" s="255"/>
      <c r="P801" s="255"/>
      <c r="Q801" s="255"/>
      <c r="R801" s="255"/>
      <c r="S801" s="255"/>
      <c r="T801" s="25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7" t="s">
        <v>164</v>
      </c>
      <c r="AU801" s="257" t="s">
        <v>83</v>
      </c>
      <c r="AV801" s="14" t="s">
        <v>162</v>
      </c>
      <c r="AW801" s="14" t="s">
        <v>31</v>
      </c>
      <c r="AX801" s="14" t="s">
        <v>81</v>
      </c>
      <c r="AY801" s="257" t="s">
        <v>156</v>
      </c>
    </row>
    <row r="802" s="2" customFormat="1" ht="21.75" customHeight="1">
      <c r="A802" s="38"/>
      <c r="B802" s="39"/>
      <c r="C802" s="258" t="s">
        <v>555</v>
      </c>
      <c r="D802" s="258" t="s">
        <v>254</v>
      </c>
      <c r="E802" s="259" t="s">
        <v>911</v>
      </c>
      <c r="F802" s="260" t="s">
        <v>912</v>
      </c>
      <c r="G802" s="261" t="s">
        <v>161</v>
      </c>
      <c r="H802" s="262">
        <v>4.1470000000000002</v>
      </c>
      <c r="I802" s="263"/>
      <c r="J802" s="264">
        <f>ROUND(I802*H802,2)</f>
        <v>0</v>
      </c>
      <c r="K802" s="260" t="s">
        <v>1</v>
      </c>
      <c r="L802" s="265"/>
      <c r="M802" s="266" t="s">
        <v>1</v>
      </c>
      <c r="N802" s="267" t="s">
        <v>38</v>
      </c>
      <c r="O802" s="91"/>
      <c r="P802" s="227">
        <f>O802*H802</f>
        <v>0</v>
      </c>
      <c r="Q802" s="227">
        <v>0</v>
      </c>
      <c r="R802" s="227">
        <f>Q802*H802</f>
        <v>0</v>
      </c>
      <c r="S802" s="227">
        <v>0</v>
      </c>
      <c r="T802" s="228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29" t="s">
        <v>241</v>
      </c>
      <c r="AT802" s="229" t="s">
        <v>254</v>
      </c>
      <c r="AU802" s="229" t="s">
        <v>83</v>
      </c>
      <c r="AY802" s="17" t="s">
        <v>156</v>
      </c>
      <c r="BE802" s="230">
        <f>IF(N802="základní",J802,0)</f>
        <v>0</v>
      </c>
      <c r="BF802" s="230">
        <f>IF(N802="snížená",J802,0)</f>
        <v>0</v>
      </c>
      <c r="BG802" s="230">
        <f>IF(N802="zákl. přenesená",J802,0)</f>
        <v>0</v>
      </c>
      <c r="BH802" s="230">
        <f>IF(N802="sníž. přenesená",J802,0)</f>
        <v>0</v>
      </c>
      <c r="BI802" s="230">
        <f>IF(N802="nulová",J802,0)</f>
        <v>0</v>
      </c>
      <c r="BJ802" s="17" t="s">
        <v>81</v>
      </c>
      <c r="BK802" s="230">
        <f>ROUND(I802*H802,2)</f>
        <v>0</v>
      </c>
      <c r="BL802" s="17" t="s">
        <v>199</v>
      </c>
      <c r="BM802" s="229" t="s">
        <v>913</v>
      </c>
    </row>
    <row r="803" s="2" customFormat="1">
      <c r="A803" s="38"/>
      <c r="B803" s="39"/>
      <c r="C803" s="40"/>
      <c r="D803" s="231" t="s">
        <v>163</v>
      </c>
      <c r="E803" s="40"/>
      <c r="F803" s="232" t="s">
        <v>912</v>
      </c>
      <c r="G803" s="40"/>
      <c r="H803" s="40"/>
      <c r="I803" s="233"/>
      <c r="J803" s="40"/>
      <c r="K803" s="40"/>
      <c r="L803" s="44"/>
      <c r="M803" s="234"/>
      <c r="N803" s="235"/>
      <c r="O803" s="91"/>
      <c r="P803" s="91"/>
      <c r="Q803" s="91"/>
      <c r="R803" s="91"/>
      <c r="S803" s="91"/>
      <c r="T803" s="92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17" t="s">
        <v>163</v>
      </c>
      <c r="AU803" s="17" t="s">
        <v>83</v>
      </c>
    </row>
    <row r="804" s="13" customFormat="1">
      <c r="A804" s="13"/>
      <c r="B804" s="236"/>
      <c r="C804" s="237"/>
      <c r="D804" s="231" t="s">
        <v>164</v>
      </c>
      <c r="E804" s="238" t="s">
        <v>1</v>
      </c>
      <c r="F804" s="239" t="s">
        <v>914</v>
      </c>
      <c r="G804" s="237"/>
      <c r="H804" s="240">
        <v>4.1474000000000002</v>
      </c>
      <c r="I804" s="241"/>
      <c r="J804" s="237"/>
      <c r="K804" s="237"/>
      <c r="L804" s="242"/>
      <c r="M804" s="243"/>
      <c r="N804" s="244"/>
      <c r="O804" s="244"/>
      <c r="P804" s="244"/>
      <c r="Q804" s="244"/>
      <c r="R804" s="244"/>
      <c r="S804" s="244"/>
      <c r="T804" s="245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6" t="s">
        <v>164</v>
      </c>
      <c r="AU804" s="246" t="s">
        <v>83</v>
      </c>
      <c r="AV804" s="13" t="s">
        <v>83</v>
      </c>
      <c r="AW804" s="13" t="s">
        <v>31</v>
      </c>
      <c r="AX804" s="13" t="s">
        <v>73</v>
      </c>
      <c r="AY804" s="246" t="s">
        <v>156</v>
      </c>
    </row>
    <row r="805" s="14" customFormat="1">
      <c r="A805" s="14"/>
      <c r="B805" s="247"/>
      <c r="C805" s="248"/>
      <c r="D805" s="231" t="s">
        <v>164</v>
      </c>
      <c r="E805" s="249" t="s">
        <v>1</v>
      </c>
      <c r="F805" s="250" t="s">
        <v>168</v>
      </c>
      <c r="G805" s="248"/>
      <c r="H805" s="251">
        <v>4.1474000000000002</v>
      </c>
      <c r="I805" s="252"/>
      <c r="J805" s="248"/>
      <c r="K805" s="248"/>
      <c r="L805" s="253"/>
      <c r="M805" s="254"/>
      <c r="N805" s="255"/>
      <c r="O805" s="255"/>
      <c r="P805" s="255"/>
      <c r="Q805" s="255"/>
      <c r="R805" s="255"/>
      <c r="S805" s="255"/>
      <c r="T805" s="25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7" t="s">
        <v>164</v>
      </c>
      <c r="AU805" s="257" t="s">
        <v>83</v>
      </c>
      <c r="AV805" s="14" t="s">
        <v>162</v>
      </c>
      <c r="AW805" s="14" t="s">
        <v>31</v>
      </c>
      <c r="AX805" s="14" t="s">
        <v>81</v>
      </c>
      <c r="AY805" s="257" t="s">
        <v>156</v>
      </c>
    </row>
    <row r="806" s="2" customFormat="1" ht="21.75" customHeight="1">
      <c r="A806" s="38"/>
      <c r="B806" s="39"/>
      <c r="C806" s="218" t="s">
        <v>915</v>
      </c>
      <c r="D806" s="218" t="s">
        <v>158</v>
      </c>
      <c r="E806" s="219" t="s">
        <v>916</v>
      </c>
      <c r="F806" s="220" t="s">
        <v>917</v>
      </c>
      <c r="G806" s="221" t="s">
        <v>208</v>
      </c>
      <c r="H806" s="222">
        <v>309.44</v>
      </c>
      <c r="I806" s="223"/>
      <c r="J806" s="224">
        <f>ROUND(I806*H806,2)</f>
        <v>0</v>
      </c>
      <c r="K806" s="220" t="s">
        <v>1</v>
      </c>
      <c r="L806" s="44"/>
      <c r="M806" s="225" t="s">
        <v>1</v>
      </c>
      <c r="N806" s="226" t="s">
        <v>38</v>
      </c>
      <c r="O806" s="91"/>
      <c r="P806" s="227">
        <f>O806*H806</f>
        <v>0</v>
      </c>
      <c r="Q806" s="227">
        <v>0</v>
      </c>
      <c r="R806" s="227">
        <f>Q806*H806</f>
        <v>0</v>
      </c>
      <c r="S806" s="227">
        <v>0</v>
      </c>
      <c r="T806" s="228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29" t="s">
        <v>199</v>
      </c>
      <c r="AT806" s="229" t="s">
        <v>158</v>
      </c>
      <c r="AU806" s="229" t="s">
        <v>83</v>
      </c>
      <c r="AY806" s="17" t="s">
        <v>156</v>
      </c>
      <c r="BE806" s="230">
        <f>IF(N806="základní",J806,0)</f>
        <v>0</v>
      </c>
      <c r="BF806" s="230">
        <f>IF(N806="snížená",J806,0)</f>
        <v>0</v>
      </c>
      <c r="BG806" s="230">
        <f>IF(N806="zákl. přenesená",J806,0)</f>
        <v>0</v>
      </c>
      <c r="BH806" s="230">
        <f>IF(N806="sníž. přenesená",J806,0)</f>
        <v>0</v>
      </c>
      <c r="BI806" s="230">
        <f>IF(N806="nulová",J806,0)</f>
        <v>0</v>
      </c>
      <c r="BJ806" s="17" t="s">
        <v>81</v>
      </c>
      <c r="BK806" s="230">
        <f>ROUND(I806*H806,2)</f>
        <v>0</v>
      </c>
      <c r="BL806" s="17" t="s">
        <v>199</v>
      </c>
      <c r="BM806" s="229" t="s">
        <v>918</v>
      </c>
    </row>
    <row r="807" s="2" customFormat="1">
      <c r="A807" s="38"/>
      <c r="B807" s="39"/>
      <c r="C807" s="40"/>
      <c r="D807" s="231" t="s">
        <v>163</v>
      </c>
      <c r="E807" s="40"/>
      <c r="F807" s="232" t="s">
        <v>917</v>
      </c>
      <c r="G807" s="40"/>
      <c r="H807" s="40"/>
      <c r="I807" s="233"/>
      <c r="J807" s="40"/>
      <c r="K807" s="40"/>
      <c r="L807" s="44"/>
      <c r="M807" s="234"/>
      <c r="N807" s="235"/>
      <c r="O807" s="91"/>
      <c r="P807" s="91"/>
      <c r="Q807" s="91"/>
      <c r="R807" s="91"/>
      <c r="S807" s="91"/>
      <c r="T807" s="92"/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T807" s="17" t="s">
        <v>163</v>
      </c>
      <c r="AU807" s="17" t="s">
        <v>83</v>
      </c>
    </row>
    <row r="808" s="13" customFormat="1">
      <c r="A808" s="13"/>
      <c r="B808" s="236"/>
      <c r="C808" s="237"/>
      <c r="D808" s="231" t="s">
        <v>164</v>
      </c>
      <c r="E808" s="238" t="s">
        <v>1</v>
      </c>
      <c r="F808" s="239" t="s">
        <v>919</v>
      </c>
      <c r="G808" s="237"/>
      <c r="H808" s="240">
        <v>309.43999999999994</v>
      </c>
      <c r="I808" s="241"/>
      <c r="J808" s="237"/>
      <c r="K808" s="237"/>
      <c r="L808" s="242"/>
      <c r="M808" s="243"/>
      <c r="N808" s="244"/>
      <c r="O808" s="244"/>
      <c r="P808" s="244"/>
      <c r="Q808" s="244"/>
      <c r="R808" s="244"/>
      <c r="S808" s="244"/>
      <c r="T808" s="245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6" t="s">
        <v>164</v>
      </c>
      <c r="AU808" s="246" t="s">
        <v>83</v>
      </c>
      <c r="AV808" s="13" t="s">
        <v>83</v>
      </c>
      <c r="AW808" s="13" t="s">
        <v>31</v>
      </c>
      <c r="AX808" s="13" t="s">
        <v>73</v>
      </c>
      <c r="AY808" s="246" t="s">
        <v>156</v>
      </c>
    </row>
    <row r="809" s="14" customFormat="1">
      <c r="A809" s="14"/>
      <c r="B809" s="247"/>
      <c r="C809" s="248"/>
      <c r="D809" s="231" t="s">
        <v>164</v>
      </c>
      <c r="E809" s="249" t="s">
        <v>1</v>
      </c>
      <c r="F809" s="250" t="s">
        <v>168</v>
      </c>
      <c r="G809" s="248"/>
      <c r="H809" s="251">
        <v>309.43999999999994</v>
      </c>
      <c r="I809" s="252"/>
      <c r="J809" s="248"/>
      <c r="K809" s="248"/>
      <c r="L809" s="253"/>
      <c r="M809" s="254"/>
      <c r="N809" s="255"/>
      <c r="O809" s="255"/>
      <c r="P809" s="255"/>
      <c r="Q809" s="255"/>
      <c r="R809" s="255"/>
      <c r="S809" s="255"/>
      <c r="T809" s="256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7" t="s">
        <v>164</v>
      </c>
      <c r="AU809" s="257" t="s">
        <v>83</v>
      </c>
      <c r="AV809" s="14" t="s">
        <v>162</v>
      </c>
      <c r="AW809" s="14" t="s">
        <v>31</v>
      </c>
      <c r="AX809" s="14" t="s">
        <v>81</v>
      </c>
      <c r="AY809" s="257" t="s">
        <v>156</v>
      </c>
    </row>
    <row r="810" s="2" customFormat="1" ht="24.15" customHeight="1">
      <c r="A810" s="38"/>
      <c r="B810" s="39"/>
      <c r="C810" s="218" t="s">
        <v>558</v>
      </c>
      <c r="D810" s="218" t="s">
        <v>158</v>
      </c>
      <c r="E810" s="219" t="s">
        <v>920</v>
      </c>
      <c r="F810" s="220" t="s">
        <v>921</v>
      </c>
      <c r="G810" s="221" t="s">
        <v>208</v>
      </c>
      <c r="H810" s="222">
        <v>928.27999999999997</v>
      </c>
      <c r="I810" s="223"/>
      <c r="J810" s="224">
        <f>ROUND(I810*H810,2)</f>
        <v>0</v>
      </c>
      <c r="K810" s="220" t="s">
        <v>1</v>
      </c>
      <c r="L810" s="44"/>
      <c r="M810" s="225" t="s">
        <v>1</v>
      </c>
      <c r="N810" s="226" t="s">
        <v>38</v>
      </c>
      <c r="O810" s="91"/>
      <c r="P810" s="227">
        <f>O810*H810</f>
        <v>0</v>
      </c>
      <c r="Q810" s="227">
        <v>0</v>
      </c>
      <c r="R810" s="227">
        <f>Q810*H810</f>
        <v>0</v>
      </c>
      <c r="S810" s="227">
        <v>0</v>
      </c>
      <c r="T810" s="228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9" t="s">
        <v>199</v>
      </c>
      <c r="AT810" s="229" t="s">
        <v>158</v>
      </c>
      <c r="AU810" s="229" t="s">
        <v>83</v>
      </c>
      <c r="AY810" s="17" t="s">
        <v>156</v>
      </c>
      <c r="BE810" s="230">
        <f>IF(N810="základní",J810,0)</f>
        <v>0</v>
      </c>
      <c r="BF810" s="230">
        <f>IF(N810="snížená",J810,0)</f>
        <v>0</v>
      </c>
      <c r="BG810" s="230">
        <f>IF(N810="zákl. přenesená",J810,0)</f>
        <v>0</v>
      </c>
      <c r="BH810" s="230">
        <f>IF(N810="sníž. přenesená",J810,0)</f>
        <v>0</v>
      </c>
      <c r="BI810" s="230">
        <f>IF(N810="nulová",J810,0)</f>
        <v>0</v>
      </c>
      <c r="BJ810" s="17" t="s">
        <v>81</v>
      </c>
      <c r="BK810" s="230">
        <f>ROUND(I810*H810,2)</f>
        <v>0</v>
      </c>
      <c r="BL810" s="17" t="s">
        <v>199</v>
      </c>
      <c r="BM810" s="229" t="s">
        <v>922</v>
      </c>
    </row>
    <row r="811" s="2" customFormat="1">
      <c r="A811" s="38"/>
      <c r="B811" s="39"/>
      <c r="C811" s="40"/>
      <c r="D811" s="231" t="s">
        <v>163</v>
      </c>
      <c r="E811" s="40"/>
      <c r="F811" s="232" t="s">
        <v>921</v>
      </c>
      <c r="G811" s="40"/>
      <c r="H811" s="40"/>
      <c r="I811" s="233"/>
      <c r="J811" s="40"/>
      <c r="K811" s="40"/>
      <c r="L811" s="44"/>
      <c r="M811" s="234"/>
      <c r="N811" s="235"/>
      <c r="O811" s="91"/>
      <c r="P811" s="91"/>
      <c r="Q811" s="91"/>
      <c r="R811" s="91"/>
      <c r="S811" s="91"/>
      <c r="T811" s="92"/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T811" s="17" t="s">
        <v>163</v>
      </c>
      <c r="AU811" s="17" t="s">
        <v>83</v>
      </c>
    </row>
    <row r="812" s="13" customFormat="1">
      <c r="A812" s="13"/>
      <c r="B812" s="236"/>
      <c r="C812" s="237"/>
      <c r="D812" s="231" t="s">
        <v>164</v>
      </c>
      <c r="E812" s="238" t="s">
        <v>1</v>
      </c>
      <c r="F812" s="239" t="s">
        <v>923</v>
      </c>
      <c r="G812" s="237"/>
      <c r="H812" s="240">
        <v>928.27999999999986</v>
      </c>
      <c r="I812" s="241"/>
      <c r="J812" s="237"/>
      <c r="K812" s="237"/>
      <c r="L812" s="242"/>
      <c r="M812" s="243"/>
      <c r="N812" s="244"/>
      <c r="O812" s="244"/>
      <c r="P812" s="244"/>
      <c r="Q812" s="244"/>
      <c r="R812" s="244"/>
      <c r="S812" s="244"/>
      <c r="T812" s="245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6" t="s">
        <v>164</v>
      </c>
      <c r="AU812" s="246" t="s">
        <v>83</v>
      </c>
      <c r="AV812" s="13" t="s">
        <v>83</v>
      </c>
      <c r="AW812" s="13" t="s">
        <v>31</v>
      </c>
      <c r="AX812" s="13" t="s">
        <v>73</v>
      </c>
      <c r="AY812" s="246" t="s">
        <v>156</v>
      </c>
    </row>
    <row r="813" s="14" customFormat="1">
      <c r="A813" s="14"/>
      <c r="B813" s="247"/>
      <c r="C813" s="248"/>
      <c r="D813" s="231" t="s">
        <v>164</v>
      </c>
      <c r="E813" s="249" t="s">
        <v>1</v>
      </c>
      <c r="F813" s="250" t="s">
        <v>168</v>
      </c>
      <c r="G813" s="248"/>
      <c r="H813" s="251">
        <v>928.27999999999986</v>
      </c>
      <c r="I813" s="252"/>
      <c r="J813" s="248"/>
      <c r="K813" s="248"/>
      <c r="L813" s="253"/>
      <c r="M813" s="254"/>
      <c r="N813" s="255"/>
      <c r="O813" s="255"/>
      <c r="P813" s="255"/>
      <c r="Q813" s="255"/>
      <c r="R813" s="255"/>
      <c r="S813" s="255"/>
      <c r="T813" s="256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7" t="s">
        <v>164</v>
      </c>
      <c r="AU813" s="257" t="s">
        <v>83</v>
      </c>
      <c r="AV813" s="14" t="s">
        <v>162</v>
      </c>
      <c r="AW813" s="14" t="s">
        <v>31</v>
      </c>
      <c r="AX813" s="14" t="s">
        <v>81</v>
      </c>
      <c r="AY813" s="257" t="s">
        <v>156</v>
      </c>
    </row>
    <row r="814" s="2" customFormat="1" ht="24.15" customHeight="1">
      <c r="A814" s="38"/>
      <c r="B814" s="39"/>
      <c r="C814" s="258" t="s">
        <v>924</v>
      </c>
      <c r="D814" s="258" t="s">
        <v>254</v>
      </c>
      <c r="E814" s="259" t="s">
        <v>925</v>
      </c>
      <c r="F814" s="260" t="s">
        <v>926</v>
      </c>
      <c r="G814" s="261" t="s">
        <v>208</v>
      </c>
      <c r="H814" s="262">
        <v>680.74599999999998</v>
      </c>
      <c r="I814" s="263"/>
      <c r="J814" s="264">
        <f>ROUND(I814*H814,2)</f>
        <v>0</v>
      </c>
      <c r="K814" s="260" t="s">
        <v>1</v>
      </c>
      <c r="L814" s="265"/>
      <c r="M814" s="266" t="s">
        <v>1</v>
      </c>
      <c r="N814" s="267" t="s">
        <v>38</v>
      </c>
      <c r="O814" s="91"/>
      <c r="P814" s="227">
        <f>O814*H814</f>
        <v>0</v>
      </c>
      <c r="Q814" s="227">
        <v>0</v>
      </c>
      <c r="R814" s="227">
        <f>Q814*H814</f>
        <v>0</v>
      </c>
      <c r="S814" s="227">
        <v>0</v>
      </c>
      <c r="T814" s="228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9" t="s">
        <v>241</v>
      </c>
      <c r="AT814" s="229" t="s">
        <v>254</v>
      </c>
      <c r="AU814" s="229" t="s">
        <v>83</v>
      </c>
      <c r="AY814" s="17" t="s">
        <v>156</v>
      </c>
      <c r="BE814" s="230">
        <f>IF(N814="základní",J814,0)</f>
        <v>0</v>
      </c>
      <c r="BF814" s="230">
        <f>IF(N814="snížená",J814,0)</f>
        <v>0</v>
      </c>
      <c r="BG814" s="230">
        <f>IF(N814="zákl. přenesená",J814,0)</f>
        <v>0</v>
      </c>
      <c r="BH814" s="230">
        <f>IF(N814="sníž. přenesená",J814,0)</f>
        <v>0</v>
      </c>
      <c r="BI814" s="230">
        <f>IF(N814="nulová",J814,0)</f>
        <v>0</v>
      </c>
      <c r="BJ814" s="17" t="s">
        <v>81</v>
      </c>
      <c r="BK814" s="230">
        <f>ROUND(I814*H814,2)</f>
        <v>0</v>
      </c>
      <c r="BL814" s="17" t="s">
        <v>199</v>
      </c>
      <c r="BM814" s="229" t="s">
        <v>927</v>
      </c>
    </row>
    <row r="815" s="2" customFormat="1">
      <c r="A815" s="38"/>
      <c r="B815" s="39"/>
      <c r="C815" s="40"/>
      <c r="D815" s="231" t="s">
        <v>163</v>
      </c>
      <c r="E815" s="40"/>
      <c r="F815" s="232" t="s">
        <v>926</v>
      </c>
      <c r="G815" s="40"/>
      <c r="H815" s="40"/>
      <c r="I815" s="233"/>
      <c r="J815" s="40"/>
      <c r="K815" s="40"/>
      <c r="L815" s="44"/>
      <c r="M815" s="234"/>
      <c r="N815" s="235"/>
      <c r="O815" s="91"/>
      <c r="P815" s="91"/>
      <c r="Q815" s="91"/>
      <c r="R815" s="91"/>
      <c r="S815" s="91"/>
      <c r="T815" s="92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T815" s="17" t="s">
        <v>163</v>
      </c>
      <c r="AU815" s="17" t="s">
        <v>83</v>
      </c>
    </row>
    <row r="816" s="2" customFormat="1" ht="24.15" customHeight="1">
      <c r="A816" s="38"/>
      <c r="B816" s="39"/>
      <c r="C816" s="258" t="s">
        <v>562</v>
      </c>
      <c r="D816" s="258" t="s">
        <v>254</v>
      </c>
      <c r="E816" s="259" t="s">
        <v>928</v>
      </c>
      <c r="F816" s="260" t="s">
        <v>929</v>
      </c>
      <c r="G816" s="261" t="s">
        <v>208</v>
      </c>
      <c r="H816" s="262">
        <v>680.74599999999998</v>
      </c>
      <c r="I816" s="263"/>
      <c r="J816" s="264">
        <f>ROUND(I816*H816,2)</f>
        <v>0</v>
      </c>
      <c r="K816" s="260" t="s">
        <v>1</v>
      </c>
      <c r="L816" s="265"/>
      <c r="M816" s="266" t="s">
        <v>1</v>
      </c>
      <c r="N816" s="267" t="s">
        <v>38</v>
      </c>
      <c r="O816" s="91"/>
      <c r="P816" s="227">
        <f>O816*H816</f>
        <v>0</v>
      </c>
      <c r="Q816" s="227">
        <v>0</v>
      </c>
      <c r="R816" s="227">
        <f>Q816*H816</f>
        <v>0</v>
      </c>
      <c r="S816" s="227">
        <v>0</v>
      </c>
      <c r="T816" s="228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9" t="s">
        <v>241</v>
      </c>
      <c r="AT816" s="229" t="s">
        <v>254</v>
      </c>
      <c r="AU816" s="229" t="s">
        <v>83</v>
      </c>
      <c r="AY816" s="17" t="s">
        <v>156</v>
      </c>
      <c r="BE816" s="230">
        <f>IF(N816="základní",J816,0)</f>
        <v>0</v>
      </c>
      <c r="BF816" s="230">
        <f>IF(N816="snížená",J816,0)</f>
        <v>0</v>
      </c>
      <c r="BG816" s="230">
        <f>IF(N816="zákl. přenesená",J816,0)</f>
        <v>0</v>
      </c>
      <c r="BH816" s="230">
        <f>IF(N816="sníž. přenesená",J816,0)</f>
        <v>0</v>
      </c>
      <c r="BI816" s="230">
        <f>IF(N816="nulová",J816,0)</f>
        <v>0</v>
      </c>
      <c r="BJ816" s="17" t="s">
        <v>81</v>
      </c>
      <c r="BK816" s="230">
        <f>ROUND(I816*H816,2)</f>
        <v>0</v>
      </c>
      <c r="BL816" s="17" t="s">
        <v>199</v>
      </c>
      <c r="BM816" s="229" t="s">
        <v>930</v>
      </c>
    </row>
    <row r="817" s="2" customFormat="1">
      <c r="A817" s="38"/>
      <c r="B817" s="39"/>
      <c r="C817" s="40"/>
      <c r="D817" s="231" t="s">
        <v>163</v>
      </c>
      <c r="E817" s="40"/>
      <c r="F817" s="232" t="s">
        <v>929</v>
      </c>
      <c r="G817" s="40"/>
      <c r="H817" s="40"/>
      <c r="I817" s="233"/>
      <c r="J817" s="40"/>
      <c r="K817" s="40"/>
      <c r="L817" s="44"/>
      <c r="M817" s="234"/>
      <c r="N817" s="235"/>
      <c r="O817" s="91"/>
      <c r="P817" s="91"/>
      <c r="Q817" s="91"/>
      <c r="R817" s="91"/>
      <c r="S817" s="91"/>
      <c r="T817" s="92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T817" s="17" t="s">
        <v>163</v>
      </c>
      <c r="AU817" s="17" t="s">
        <v>83</v>
      </c>
    </row>
    <row r="818" s="2" customFormat="1" ht="24.15" customHeight="1">
      <c r="A818" s="38"/>
      <c r="B818" s="39"/>
      <c r="C818" s="218" t="s">
        <v>931</v>
      </c>
      <c r="D818" s="218" t="s">
        <v>158</v>
      </c>
      <c r="E818" s="219" t="s">
        <v>932</v>
      </c>
      <c r="F818" s="220" t="s">
        <v>933</v>
      </c>
      <c r="G818" s="221" t="s">
        <v>208</v>
      </c>
      <c r="H818" s="222">
        <v>145.31999999999999</v>
      </c>
      <c r="I818" s="223"/>
      <c r="J818" s="224">
        <f>ROUND(I818*H818,2)</f>
        <v>0</v>
      </c>
      <c r="K818" s="220" t="s">
        <v>1</v>
      </c>
      <c r="L818" s="44"/>
      <c r="M818" s="225" t="s">
        <v>1</v>
      </c>
      <c r="N818" s="226" t="s">
        <v>38</v>
      </c>
      <c r="O818" s="91"/>
      <c r="P818" s="227">
        <f>O818*H818</f>
        <v>0</v>
      </c>
      <c r="Q818" s="227">
        <v>0</v>
      </c>
      <c r="R818" s="227">
        <f>Q818*H818</f>
        <v>0</v>
      </c>
      <c r="S818" s="227">
        <v>0</v>
      </c>
      <c r="T818" s="228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9" t="s">
        <v>199</v>
      </c>
      <c r="AT818" s="229" t="s">
        <v>158</v>
      </c>
      <c r="AU818" s="229" t="s">
        <v>83</v>
      </c>
      <c r="AY818" s="17" t="s">
        <v>156</v>
      </c>
      <c r="BE818" s="230">
        <f>IF(N818="základní",J818,0)</f>
        <v>0</v>
      </c>
      <c r="BF818" s="230">
        <f>IF(N818="snížená",J818,0)</f>
        <v>0</v>
      </c>
      <c r="BG818" s="230">
        <f>IF(N818="zákl. přenesená",J818,0)</f>
        <v>0</v>
      </c>
      <c r="BH818" s="230">
        <f>IF(N818="sníž. přenesená",J818,0)</f>
        <v>0</v>
      </c>
      <c r="BI818" s="230">
        <f>IF(N818="nulová",J818,0)</f>
        <v>0</v>
      </c>
      <c r="BJ818" s="17" t="s">
        <v>81</v>
      </c>
      <c r="BK818" s="230">
        <f>ROUND(I818*H818,2)</f>
        <v>0</v>
      </c>
      <c r="BL818" s="17" t="s">
        <v>199</v>
      </c>
      <c r="BM818" s="229" t="s">
        <v>934</v>
      </c>
    </row>
    <row r="819" s="2" customFormat="1">
      <c r="A819" s="38"/>
      <c r="B819" s="39"/>
      <c r="C819" s="40"/>
      <c r="D819" s="231" t="s">
        <v>163</v>
      </c>
      <c r="E819" s="40"/>
      <c r="F819" s="232" t="s">
        <v>933</v>
      </c>
      <c r="G819" s="40"/>
      <c r="H819" s="40"/>
      <c r="I819" s="233"/>
      <c r="J819" s="40"/>
      <c r="K819" s="40"/>
      <c r="L819" s="44"/>
      <c r="M819" s="234"/>
      <c r="N819" s="235"/>
      <c r="O819" s="91"/>
      <c r="P819" s="91"/>
      <c r="Q819" s="91"/>
      <c r="R819" s="91"/>
      <c r="S819" s="91"/>
      <c r="T819" s="92"/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T819" s="17" t="s">
        <v>163</v>
      </c>
      <c r="AU819" s="17" t="s">
        <v>83</v>
      </c>
    </row>
    <row r="820" s="13" customFormat="1">
      <c r="A820" s="13"/>
      <c r="B820" s="236"/>
      <c r="C820" s="237"/>
      <c r="D820" s="231" t="s">
        <v>164</v>
      </c>
      <c r="E820" s="238" t="s">
        <v>1</v>
      </c>
      <c r="F820" s="239" t="s">
        <v>935</v>
      </c>
      <c r="G820" s="237"/>
      <c r="H820" s="240">
        <v>145.31999999999997</v>
      </c>
      <c r="I820" s="241"/>
      <c r="J820" s="237"/>
      <c r="K820" s="237"/>
      <c r="L820" s="242"/>
      <c r="M820" s="243"/>
      <c r="N820" s="244"/>
      <c r="O820" s="244"/>
      <c r="P820" s="244"/>
      <c r="Q820" s="244"/>
      <c r="R820" s="244"/>
      <c r="S820" s="244"/>
      <c r="T820" s="245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6" t="s">
        <v>164</v>
      </c>
      <c r="AU820" s="246" t="s">
        <v>83</v>
      </c>
      <c r="AV820" s="13" t="s">
        <v>83</v>
      </c>
      <c r="AW820" s="13" t="s">
        <v>31</v>
      </c>
      <c r="AX820" s="13" t="s">
        <v>73</v>
      </c>
      <c r="AY820" s="246" t="s">
        <v>156</v>
      </c>
    </row>
    <row r="821" s="14" customFormat="1">
      <c r="A821" s="14"/>
      <c r="B821" s="247"/>
      <c r="C821" s="248"/>
      <c r="D821" s="231" t="s">
        <v>164</v>
      </c>
      <c r="E821" s="249" t="s">
        <v>1</v>
      </c>
      <c r="F821" s="250" t="s">
        <v>168</v>
      </c>
      <c r="G821" s="248"/>
      <c r="H821" s="251">
        <v>145.31999999999997</v>
      </c>
      <c r="I821" s="252"/>
      <c r="J821" s="248"/>
      <c r="K821" s="248"/>
      <c r="L821" s="253"/>
      <c r="M821" s="254"/>
      <c r="N821" s="255"/>
      <c r="O821" s="255"/>
      <c r="P821" s="255"/>
      <c r="Q821" s="255"/>
      <c r="R821" s="255"/>
      <c r="S821" s="255"/>
      <c r="T821" s="256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7" t="s">
        <v>164</v>
      </c>
      <c r="AU821" s="257" t="s">
        <v>83</v>
      </c>
      <c r="AV821" s="14" t="s">
        <v>162</v>
      </c>
      <c r="AW821" s="14" t="s">
        <v>31</v>
      </c>
      <c r="AX821" s="14" t="s">
        <v>81</v>
      </c>
      <c r="AY821" s="257" t="s">
        <v>156</v>
      </c>
    </row>
    <row r="822" s="2" customFormat="1" ht="24.15" customHeight="1">
      <c r="A822" s="38"/>
      <c r="B822" s="39"/>
      <c r="C822" s="218" t="s">
        <v>566</v>
      </c>
      <c r="D822" s="218" t="s">
        <v>158</v>
      </c>
      <c r="E822" s="219" t="s">
        <v>936</v>
      </c>
      <c r="F822" s="220" t="s">
        <v>937</v>
      </c>
      <c r="G822" s="221" t="s">
        <v>208</v>
      </c>
      <c r="H822" s="222">
        <v>148.22</v>
      </c>
      <c r="I822" s="223"/>
      <c r="J822" s="224">
        <f>ROUND(I822*H822,2)</f>
        <v>0</v>
      </c>
      <c r="K822" s="220" t="s">
        <v>1</v>
      </c>
      <c r="L822" s="44"/>
      <c r="M822" s="225" t="s">
        <v>1</v>
      </c>
      <c r="N822" s="226" t="s">
        <v>38</v>
      </c>
      <c r="O822" s="91"/>
      <c r="P822" s="227">
        <f>O822*H822</f>
        <v>0</v>
      </c>
      <c r="Q822" s="227">
        <v>0</v>
      </c>
      <c r="R822" s="227">
        <f>Q822*H822</f>
        <v>0</v>
      </c>
      <c r="S822" s="227">
        <v>0</v>
      </c>
      <c r="T822" s="228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9" t="s">
        <v>199</v>
      </c>
      <c r="AT822" s="229" t="s">
        <v>158</v>
      </c>
      <c r="AU822" s="229" t="s">
        <v>83</v>
      </c>
      <c r="AY822" s="17" t="s">
        <v>156</v>
      </c>
      <c r="BE822" s="230">
        <f>IF(N822="základní",J822,0)</f>
        <v>0</v>
      </c>
      <c r="BF822" s="230">
        <f>IF(N822="snížená",J822,0)</f>
        <v>0</v>
      </c>
      <c r="BG822" s="230">
        <f>IF(N822="zákl. přenesená",J822,0)</f>
        <v>0</v>
      </c>
      <c r="BH822" s="230">
        <f>IF(N822="sníž. přenesená",J822,0)</f>
        <v>0</v>
      </c>
      <c r="BI822" s="230">
        <f>IF(N822="nulová",J822,0)</f>
        <v>0</v>
      </c>
      <c r="BJ822" s="17" t="s">
        <v>81</v>
      </c>
      <c r="BK822" s="230">
        <f>ROUND(I822*H822,2)</f>
        <v>0</v>
      </c>
      <c r="BL822" s="17" t="s">
        <v>199</v>
      </c>
      <c r="BM822" s="229" t="s">
        <v>938</v>
      </c>
    </row>
    <row r="823" s="2" customFormat="1">
      <c r="A823" s="38"/>
      <c r="B823" s="39"/>
      <c r="C823" s="40"/>
      <c r="D823" s="231" t="s">
        <v>163</v>
      </c>
      <c r="E823" s="40"/>
      <c r="F823" s="232" t="s">
        <v>937</v>
      </c>
      <c r="G823" s="40"/>
      <c r="H823" s="40"/>
      <c r="I823" s="233"/>
      <c r="J823" s="40"/>
      <c r="K823" s="40"/>
      <c r="L823" s="44"/>
      <c r="M823" s="234"/>
      <c r="N823" s="235"/>
      <c r="O823" s="91"/>
      <c r="P823" s="91"/>
      <c r="Q823" s="91"/>
      <c r="R823" s="91"/>
      <c r="S823" s="91"/>
      <c r="T823" s="92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163</v>
      </c>
      <c r="AU823" s="17" t="s">
        <v>83</v>
      </c>
    </row>
    <row r="824" s="13" customFormat="1">
      <c r="A824" s="13"/>
      <c r="B824" s="236"/>
      <c r="C824" s="237"/>
      <c r="D824" s="231" t="s">
        <v>164</v>
      </c>
      <c r="E824" s="238" t="s">
        <v>1</v>
      </c>
      <c r="F824" s="239" t="s">
        <v>939</v>
      </c>
      <c r="G824" s="237"/>
      <c r="H824" s="240">
        <v>148.21999999999997</v>
      </c>
      <c r="I824" s="241"/>
      <c r="J824" s="237"/>
      <c r="K824" s="237"/>
      <c r="L824" s="242"/>
      <c r="M824" s="243"/>
      <c r="N824" s="244"/>
      <c r="O824" s="244"/>
      <c r="P824" s="244"/>
      <c r="Q824" s="244"/>
      <c r="R824" s="244"/>
      <c r="S824" s="244"/>
      <c r="T824" s="245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6" t="s">
        <v>164</v>
      </c>
      <c r="AU824" s="246" t="s">
        <v>83</v>
      </c>
      <c r="AV824" s="13" t="s">
        <v>83</v>
      </c>
      <c r="AW824" s="13" t="s">
        <v>31</v>
      </c>
      <c r="AX824" s="13" t="s">
        <v>73</v>
      </c>
      <c r="AY824" s="246" t="s">
        <v>156</v>
      </c>
    </row>
    <row r="825" s="14" customFormat="1">
      <c r="A825" s="14"/>
      <c r="B825" s="247"/>
      <c r="C825" s="248"/>
      <c r="D825" s="231" t="s">
        <v>164</v>
      </c>
      <c r="E825" s="249" t="s">
        <v>1</v>
      </c>
      <c r="F825" s="250" t="s">
        <v>168</v>
      </c>
      <c r="G825" s="248"/>
      <c r="H825" s="251">
        <v>148.21999999999997</v>
      </c>
      <c r="I825" s="252"/>
      <c r="J825" s="248"/>
      <c r="K825" s="248"/>
      <c r="L825" s="253"/>
      <c r="M825" s="254"/>
      <c r="N825" s="255"/>
      <c r="O825" s="255"/>
      <c r="P825" s="255"/>
      <c r="Q825" s="255"/>
      <c r="R825" s="255"/>
      <c r="S825" s="255"/>
      <c r="T825" s="256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7" t="s">
        <v>164</v>
      </c>
      <c r="AU825" s="257" t="s">
        <v>83</v>
      </c>
      <c r="AV825" s="14" t="s">
        <v>162</v>
      </c>
      <c r="AW825" s="14" t="s">
        <v>31</v>
      </c>
      <c r="AX825" s="14" t="s">
        <v>81</v>
      </c>
      <c r="AY825" s="257" t="s">
        <v>156</v>
      </c>
    </row>
    <row r="826" s="2" customFormat="1" ht="24.15" customHeight="1">
      <c r="A826" s="38"/>
      <c r="B826" s="39"/>
      <c r="C826" s="258" t="s">
        <v>940</v>
      </c>
      <c r="D826" s="258" t="s">
        <v>254</v>
      </c>
      <c r="E826" s="259" t="s">
        <v>941</v>
      </c>
      <c r="F826" s="260" t="s">
        <v>942</v>
      </c>
      <c r="G826" s="261" t="s">
        <v>208</v>
      </c>
      <c r="H826" s="262">
        <v>79.100999999999999</v>
      </c>
      <c r="I826" s="263"/>
      <c r="J826" s="264">
        <f>ROUND(I826*H826,2)</f>
        <v>0</v>
      </c>
      <c r="K826" s="260" t="s">
        <v>1</v>
      </c>
      <c r="L826" s="265"/>
      <c r="M826" s="266" t="s">
        <v>1</v>
      </c>
      <c r="N826" s="267" t="s">
        <v>38</v>
      </c>
      <c r="O826" s="91"/>
      <c r="P826" s="227">
        <f>O826*H826</f>
        <v>0</v>
      </c>
      <c r="Q826" s="227">
        <v>0</v>
      </c>
      <c r="R826" s="227">
        <f>Q826*H826</f>
        <v>0</v>
      </c>
      <c r="S826" s="227">
        <v>0</v>
      </c>
      <c r="T826" s="228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9" t="s">
        <v>241</v>
      </c>
      <c r="AT826" s="229" t="s">
        <v>254</v>
      </c>
      <c r="AU826" s="229" t="s">
        <v>83</v>
      </c>
      <c r="AY826" s="17" t="s">
        <v>156</v>
      </c>
      <c r="BE826" s="230">
        <f>IF(N826="základní",J826,0)</f>
        <v>0</v>
      </c>
      <c r="BF826" s="230">
        <f>IF(N826="snížená",J826,0)</f>
        <v>0</v>
      </c>
      <c r="BG826" s="230">
        <f>IF(N826="zákl. přenesená",J826,0)</f>
        <v>0</v>
      </c>
      <c r="BH826" s="230">
        <f>IF(N826="sníž. přenesená",J826,0)</f>
        <v>0</v>
      </c>
      <c r="BI826" s="230">
        <f>IF(N826="nulová",J826,0)</f>
        <v>0</v>
      </c>
      <c r="BJ826" s="17" t="s">
        <v>81</v>
      </c>
      <c r="BK826" s="230">
        <f>ROUND(I826*H826,2)</f>
        <v>0</v>
      </c>
      <c r="BL826" s="17" t="s">
        <v>199</v>
      </c>
      <c r="BM826" s="229" t="s">
        <v>943</v>
      </c>
    </row>
    <row r="827" s="2" customFormat="1">
      <c r="A827" s="38"/>
      <c r="B827" s="39"/>
      <c r="C827" s="40"/>
      <c r="D827" s="231" t="s">
        <v>163</v>
      </c>
      <c r="E827" s="40"/>
      <c r="F827" s="232" t="s">
        <v>942</v>
      </c>
      <c r="G827" s="40"/>
      <c r="H827" s="40"/>
      <c r="I827" s="233"/>
      <c r="J827" s="40"/>
      <c r="K827" s="40"/>
      <c r="L827" s="44"/>
      <c r="M827" s="234"/>
      <c r="N827" s="235"/>
      <c r="O827" s="91"/>
      <c r="P827" s="91"/>
      <c r="Q827" s="91"/>
      <c r="R827" s="91"/>
      <c r="S827" s="91"/>
      <c r="T827" s="92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T827" s="17" t="s">
        <v>163</v>
      </c>
      <c r="AU827" s="17" t="s">
        <v>83</v>
      </c>
    </row>
    <row r="828" s="2" customFormat="1" ht="24.15" customHeight="1">
      <c r="A828" s="38"/>
      <c r="B828" s="39"/>
      <c r="C828" s="258" t="s">
        <v>571</v>
      </c>
      <c r="D828" s="258" t="s">
        <v>254</v>
      </c>
      <c r="E828" s="259" t="s">
        <v>944</v>
      </c>
      <c r="F828" s="260" t="s">
        <v>945</v>
      </c>
      <c r="G828" s="261" t="s">
        <v>208</v>
      </c>
      <c r="H828" s="262">
        <v>62.545999999999999</v>
      </c>
      <c r="I828" s="263"/>
      <c r="J828" s="264">
        <f>ROUND(I828*H828,2)</f>
        <v>0</v>
      </c>
      <c r="K828" s="260" t="s">
        <v>1</v>
      </c>
      <c r="L828" s="265"/>
      <c r="M828" s="266" t="s">
        <v>1</v>
      </c>
      <c r="N828" s="267" t="s">
        <v>38</v>
      </c>
      <c r="O828" s="91"/>
      <c r="P828" s="227">
        <f>O828*H828</f>
        <v>0</v>
      </c>
      <c r="Q828" s="227">
        <v>0</v>
      </c>
      <c r="R828" s="227">
        <f>Q828*H828</f>
        <v>0</v>
      </c>
      <c r="S828" s="227">
        <v>0</v>
      </c>
      <c r="T828" s="228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9" t="s">
        <v>241</v>
      </c>
      <c r="AT828" s="229" t="s">
        <v>254</v>
      </c>
      <c r="AU828" s="229" t="s">
        <v>83</v>
      </c>
      <c r="AY828" s="17" t="s">
        <v>156</v>
      </c>
      <c r="BE828" s="230">
        <f>IF(N828="základní",J828,0)</f>
        <v>0</v>
      </c>
      <c r="BF828" s="230">
        <f>IF(N828="snížená",J828,0)</f>
        <v>0</v>
      </c>
      <c r="BG828" s="230">
        <f>IF(N828="zákl. přenesená",J828,0)</f>
        <v>0</v>
      </c>
      <c r="BH828" s="230">
        <f>IF(N828="sníž. přenesená",J828,0)</f>
        <v>0</v>
      </c>
      <c r="BI828" s="230">
        <f>IF(N828="nulová",J828,0)</f>
        <v>0</v>
      </c>
      <c r="BJ828" s="17" t="s">
        <v>81</v>
      </c>
      <c r="BK828" s="230">
        <f>ROUND(I828*H828,2)</f>
        <v>0</v>
      </c>
      <c r="BL828" s="17" t="s">
        <v>199</v>
      </c>
      <c r="BM828" s="229" t="s">
        <v>946</v>
      </c>
    </row>
    <row r="829" s="2" customFormat="1">
      <c r="A829" s="38"/>
      <c r="B829" s="39"/>
      <c r="C829" s="40"/>
      <c r="D829" s="231" t="s">
        <v>163</v>
      </c>
      <c r="E829" s="40"/>
      <c r="F829" s="232" t="s">
        <v>945</v>
      </c>
      <c r="G829" s="40"/>
      <c r="H829" s="40"/>
      <c r="I829" s="233"/>
      <c r="J829" s="40"/>
      <c r="K829" s="40"/>
      <c r="L829" s="44"/>
      <c r="M829" s="234"/>
      <c r="N829" s="235"/>
      <c r="O829" s="91"/>
      <c r="P829" s="91"/>
      <c r="Q829" s="91"/>
      <c r="R829" s="91"/>
      <c r="S829" s="91"/>
      <c r="T829" s="92"/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T829" s="17" t="s">
        <v>163</v>
      </c>
      <c r="AU829" s="17" t="s">
        <v>83</v>
      </c>
    </row>
    <row r="830" s="2" customFormat="1" ht="24.15" customHeight="1">
      <c r="A830" s="38"/>
      <c r="B830" s="39"/>
      <c r="C830" s="258" t="s">
        <v>947</v>
      </c>
      <c r="D830" s="258" t="s">
        <v>254</v>
      </c>
      <c r="E830" s="259" t="s">
        <v>948</v>
      </c>
      <c r="F830" s="260" t="s">
        <v>949</v>
      </c>
      <c r="G830" s="261" t="s">
        <v>208</v>
      </c>
      <c r="H830" s="262">
        <v>21.395</v>
      </c>
      <c r="I830" s="263"/>
      <c r="J830" s="264">
        <f>ROUND(I830*H830,2)</f>
        <v>0</v>
      </c>
      <c r="K830" s="260" t="s">
        <v>1</v>
      </c>
      <c r="L830" s="265"/>
      <c r="M830" s="266" t="s">
        <v>1</v>
      </c>
      <c r="N830" s="267" t="s">
        <v>38</v>
      </c>
      <c r="O830" s="91"/>
      <c r="P830" s="227">
        <f>O830*H830</f>
        <v>0</v>
      </c>
      <c r="Q830" s="227">
        <v>0</v>
      </c>
      <c r="R830" s="227">
        <f>Q830*H830</f>
        <v>0</v>
      </c>
      <c r="S830" s="227">
        <v>0</v>
      </c>
      <c r="T830" s="228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29" t="s">
        <v>241</v>
      </c>
      <c r="AT830" s="229" t="s">
        <v>254</v>
      </c>
      <c r="AU830" s="229" t="s">
        <v>83</v>
      </c>
      <c r="AY830" s="17" t="s">
        <v>156</v>
      </c>
      <c r="BE830" s="230">
        <f>IF(N830="základní",J830,0)</f>
        <v>0</v>
      </c>
      <c r="BF830" s="230">
        <f>IF(N830="snížená",J830,0)</f>
        <v>0</v>
      </c>
      <c r="BG830" s="230">
        <f>IF(N830="zákl. přenesená",J830,0)</f>
        <v>0</v>
      </c>
      <c r="BH830" s="230">
        <f>IF(N830="sníž. přenesená",J830,0)</f>
        <v>0</v>
      </c>
      <c r="BI830" s="230">
        <f>IF(N830="nulová",J830,0)</f>
        <v>0</v>
      </c>
      <c r="BJ830" s="17" t="s">
        <v>81</v>
      </c>
      <c r="BK830" s="230">
        <f>ROUND(I830*H830,2)</f>
        <v>0</v>
      </c>
      <c r="BL830" s="17" t="s">
        <v>199</v>
      </c>
      <c r="BM830" s="229" t="s">
        <v>950</v>
      </c>
    </row>
    <row r="831" s="2" customFormat="1">
      <c r="A831" s="38"/>
      <c r="B831" s="39"/>
      <c r="C831" s="40"/>
      <c r="D831" s="231" t="s">
        <v>163</v>
      </c>
      <c r="E831" s="40"/>
      <c r="F831" s="232" t="s">
        <v>949</v>
      </c>
      <c r="G831" s="40"/>
      <c r="H831" s="40"/>
      <c r="I831" s="233"/>
      <c r="J831" s="40"/>
      <c r="K831" s="40"/>
      <c r="L831" s="44"/>
      <c r="M831" s="234"/>
      <c r="N831" s="235"/>
      <c r="O831" s="91"/>
      <c r="P831" s="91"/>
      <c r="Q831" s="91"/>
      <c r="R831" s="91"/>
      <c r="S831" s="91"/>
      <c r="T831" s="92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T831" s="17" t="s">
        <v>163</v>
      </c>
      <c r="AU831" s="17" t="s">
        <v>83</v>
      </c>
    </row>
    <row r="832" s="2" customFormat="1" ht="24.15" customHeight="1">
      <c r="A832" s="38"/>
      <c r="B832" s="39"/>
      <c r="C832" s="258" t="s">
        <v>575</v>
      </c>
      <c r="D832" s="258" t="s">
        <v>254</v>
      </c>
      <c r="E832" s="259" t="s">
        <v>951</v>
      </c>
      <c r="F832" s="260" t="s">
        <v>952</v>
      </c>
      <c r="G832" s="261" t="s">
        <v>215</v>
      </c>
      <c r="H832" s="262">
        <v>158</v>
      </c>
      <c r="I832" s="263"/>
      <c r="J832" s="264">
        <f>ROUND(I832*H832,2)</f>
        <v>0</v>
      </c>
      <c r="K832" s="260" t="s">
        <v>1</v>
      </c>
      <c r="L832" s="265"/>
      <c r="M832" s="266" t="s">
        <v>1</v>
      </c>
      <c r="N832" s="267" t="s">
        <v>38</v>
      </c>
      <c r="O832" s="91"/>
      <c r="P832" s="227">
        <f>O832*H832</f>
        <v>0</v>
      </c>
      <c r="Q832" s="227">
        <v>0</v>
      </c>
      <c r="R832" s="227">
        <f>Q832*H832</f>
        <v>0</v>
      </c>
      <c r="S832" s="227">
        <v>0</v>
      </c>
      <c r="T832" s="228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29" t="s">
        <v>241</v>
      </c>
      <c r="AT832" s="229" t="s">
        <v>254</v>
      </c>
      <c r="AU832" s="229" t="s">
        <v>83</v>
      </c>
      <c r="AY832" s="17" t="s">
        <v>156</v>
      </c>
      <c r="BE832" s="230">
        <f>IF(N832="základní",J832,0)</f>
        <v>0</v>
      </c>
      <c r="BF832" s="230">
        <f>IF(N832="snížená",J832,0)</f>
        <v>0</v>
      </c>
      <c r="BG832" s="230">
        <f>IF(N832="zákl. přenesená",J832,0)</f>
        <v>0</v>
      </c>
      <c r="BH832" s="230">
        <f>IF(N832="sníž. přenesená",J832,0)</f>
        <v>0</v>
      </c>
      <c r="BI832" s="230">
        <f>IF(N832="nulová",J832,0)</f>
        <v>0</v>
      </c>
      <c r="BJ832" s="17" t="s">
        <v>81</v>
      </c>
      <c r="BK832" s="230">
        <f>ROUND(I832*H832,2)</f>
        <v>0</v>
      </c>
      <c r="BL832" s="17" t="s">
        <v>199</v>
      </c>
      <c r="BM832" s="229" t="s">
        <v>953</v>
      </c>
    </row>
    <row r="833" s="2" customFormat="1">
      <c r="A833" s="38"/>
      <c r="B833" s="39"/>
      <c r="C833" s="40"/>
      <c r="D833" s="231" t="s">
        <v>163</v>
      </c>
      <c r="E833" s="40"/>
      <c r="F833" s="232" t="s">
        <v>952</v>
      </c>
      <c r="G833" s="40"/>
      <c r="H833" s="40"/>
      <c r="I833" s="233"/>
      <c r="J833" s="40"/>
      <c r="K833" s="40"/>
      <c r="L833" s="44"/>
      <c r="M833" s="234"/>
      <c r="N833" s="235"/>
      <c r="O833" s="91"/>
      <c r="P833" s="91"/>
      <c r="Q833" s="91"/>
      <c r="R833" s="91"/>
      <c r="S833" s="91"/>
      <c r="T833" s="92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T833" s="17" t="s">
        <v>163</v>
      </c>
      <c r="AU833" s="17" t="s">
        <v>83</v>
      </c>
    </row>
    <row r="834" s="13" customFormat="1">
      <c r="A834" s="13"/>
      <c r="B834" s="236"/>
      <c r="C834" s="237"/>
      <c r="D834" s="231" t="s">
        <v>164</v>
      </c>
      <c r="E834" s="238" t="s">
        <v>1</v>
      </c>
      <c r="F834" s="239" t="s">
        <v>954</v>
      </c>
      <c r="G834" s="237"/>
      <c r="H834" s="240">
        <v>158</v>
      </c>
      <c r="I834" s="241"/>
      <c r="J834" s="237"/>
      <c r="K834" s="237"/>
      <c r="L834" s="242"/>
      <c r="M834" s="243"/>
      <c r="N834" s="244"/>
      <c r="O834" s="244"/>
      <c r="P834" s="244"/>
      <c r="Q834" s="244"/>
      <c r="R834" s="244"/>
      <c r="S834" s="244"/>
      <c r="T834" s="245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6" t="s">
        <v>164</v>
      </c>
      <c r="AU834" s="246" t="s">
        <v>83</v>
      </c>
      <c r="AV834" s="13" t="s">
        <v>83</v>
      </c>
      <c r="AW834" s="13" t="s">
        <v>31</v>
      </c>
      <c r="AX834" s="13" t="s">
        <v>73</v>
      </c>
      <c r="AY834" s="246" t="s">
        <v>156</v>
      </c>
    </row>
    <row r="835" s="14" customFormat="1">
      <c r="A835" s="14"/>
      <c r="B835" s="247"/>
      <c r="C835" s="248"/>
      <c r="D835" s="231" t="s">
        <v>164</v>
      </c>
      <c r="E835" s="249" t="s">
        <v>1</v>
      </c>
      <c r="F835" s="250" t="s">
        <v>168</v>
      </c>
      <c r="G835" s="248"/>
      <c r="H835" s="251">
        <v>158</v>
      </c>
      <c r="I835" s="252"/>
      <c r="J835" s="248"/>
      <c r="K835" s="248"/>
      <c r="L835" s="253"/>
      <c r="M835" s="254"/>
      <c r="N835" s="255"/>
      <c r="O835" s="255"/>
      <c r="P835" s="255"/>
      <c r="Q835" s="255"/>
      <c r="R835" s="255"/>
      <c r="S835" s="255"/>
      <c r="T835" s="256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7" t="s">
        <v>164</v>
      </c>
      <c r="AU835" s="257" t="s">
        <v>83</v>
      </c>
      <c r="AV835" s="14" t="s">
        <v>162</v>
      </c>
      <c r="AW835" s="14" t="s">
        <v>31</v>
      </c>
      <c r="AX835" s="14" t="s">
        <v>81</v>
      </c>
      <c r="AY835" s="257" t="s">
        <v>156</v>
      </c>
    </row>
    <row r="836" s="2" customFormat="1" ht="24.15" customHeight="1">
      <c r="A836" s="38"/>
      <c r="B836" s="39"/>
      <c r="C836" s="218" t="s">
        <v>955</v>
      </c>
      <c r="D836" s="218" t="s">
        <v>158</v>
      </c>
      <c r="E836" s="219" t="s">
        <v>956</v>
      </c>
      <c r="F836" s="220" t="s">
        <v>957</v>
      </c>
      <c r="G836" s="221" t="s">
        <v>194</v>
      </c>
      <c r="H836" s="222">
        <v>11.369999999999999</v>
      </c>
      <c r="I836" s="223"/>
      <c r="J836" s="224">
        <f>ROUND(I836*H836,2)</f>
        <v>0</v>
      </c>
      <c r="K836" s="220" t="s">
        <v>1</v>
      </c>
      <c r="L836" s="44"/>
      <c r="M836" s="225" t="s">
        <v>1</v>
      </c>
      <c r="N836" s="226" t="s">
        <v>38</v>
      </c>
      <c r="O836" s="91"/>
      <c r="P836" s="227">
        <f>O836*H836</f>
        <v>0</v>
      </c>
      <c r="Q836" s="227">
        <v>0</v>
      </c>
      <c r="R836" s="227">
        <f>Q836*H836</f>
        <v>0</v>
      </c>
      <c r="S836" s="227">
        <v>0</v>
      </c>
      <c r="T836" s="228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29" t="s">
        <v>199</v>
      </c>
      <c r="AT836" s="229" t="s">
        <v>158</v>
      </c>
      <c r="AU836" s="229" t="s">
        <v>83</v>
      </c>
      <c r="AY836" s="17" t="s">
        <v>156</v>
      </c>
      <c r="BE836" s="230">
        <f>IF(N836="základní",J836,0)</f>
        <v>0</v>
      </c>
      <c r="BF836" s="230">
        <f>IF(N836="snížená",J836,0)</f>
        <v>0</v>
      </c>
      <c r="BG836" s="230">
        <f>IF(N836="zákl. přenesená",J836,0)</f>
        <v>0</v>
      </c>
      <c r="BH836" s="230">
        <f>IF(N836="sníž. přenesená",J836,0)</f>
        <v>0</v>
      </c>
      <c r="BI836" s="230">
        <f>IF(N836="nulová",J836,0)</f>
        <v>0</v>
      </c>
      <c r="BJ836" s="17" t="s">
        <v>81</v>
      </c>
      <c r="BK836" s="230">
        <f>ROUND(I836*H836,2)</f>
        <v>0</v>
      </c>
      <c r="BL836" s="17" t="s">
        <v>199</v>
      </c>
      <c r="BM836" s="229" t="s">
        <v>958</v>
      </c>
    </row>
    <row r="837" s="2" customFormat="1">
      <c r="A837" s="38"/>
      <c r="B837" s="39"/>
      <c r="C837" s="40"/>
      <c r="D837" s="231" t="s">
        <v>163</v>
      </c>
      <c r="E837" s="40"/>
      <c r="F837" s="232" t="s">
        <v>957</v>
      </c>
      <c r="G837" s="40"/>
      <c r="H837" s="40"/>
      <c r="I837" s="233"/>
      <c r="J837" s="40"/>
      <c r="K837" s="40"/>
      <c r="L837" s="44"/>
      <c r="M837" s="234"/>
      <c r="N837" s="235"/>
      <c r="O837" s="91"/>
      <c r="P837" s="91"/>
      <c r="Q837" s="91"/>
      <c r="R837" s="91"/>
      <c r="S837" s="91"/>
      <c r="T837" s="92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T837" s="17" t="s">
        <v>163</v>
      </c>
      <c r="AU837" s="17" t="s">
        <v>83</v>
      </c>
    </row>
    <row r="838" s="12" customFormat="1" ht="22.8" customHeight="1">
      <c r="A838" s="12"/>
      <c r="B838" s="202"/>
      <c r="C838" s="203"/>
      <c r="D838" s="204" t="s">
        <v>72</v>
      </c>
      <c r="E838" s="216" t="s">
        <v>959</v>
      </c>
      <c r="F838" s="216" t="s">
        <v>960</v>
      </c>
      <c r="G838" s="203"/>
      <c r="H838" s="203"/>
      <c r="I838" s="206"/>
      <c r="J838" s="217">
        <f>BK838</f>
        <v>0</v>
      </c>
      <c r="K838" s="203"/>
      <c r="L838" s="208"/>
      <c r="M838" s="209"/>
      <c r="N838" s="210"/>
      <c r="O838" s="210"/>
      <c r="P838" s="211">
        <f>SUM(P839:P883)</f>
        <v>0</v>
      </c>
      <c r="Q838" s="210"/>
      <c r="R838" s="211">
        <f>SUM(R839:R883)</f>
        <v>0</v>
      </c>
      <c r="S838" s="210"/>
      <c r="T838" s="212">
        <f>SUM(T839:T883)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213" t="s">
        <v>83</v>
      </c>
      <c r="AT838" s="214" t="s">
        <v>72</v>
      </c>
      <c r="AU838" s="214" t="s">
        <v>81</v>
      </c>
      <c r="AY838" s="213" t="s">
        <v>156</v>
      </c>
      <c r="BK838" s="215">
        <f>SUM(BK839:BK883)</f>
        <v>0</v>
      </c>
    </row>
    <row r="839" s="2" customFormat="1" ht="24.15" customHeight="1">
      <c r="A839" s="38"/>
      <c r="B839" s="39"/>
      <c r="C839" s="218" t="s">
        <v>580</v>
      </c>
      <c r="D839" s="218" t="s">
        <v>158</v>
      </c>
      <c r="E839" s="219" t="s">
        <v>961</v>
      </c>
      <c r="F839" s="220" t="s">
        <v>962</v>
      </c>
      <c r="G839" s="221" t="s">
        <v>208</v>
      </c>
      <c r="H839" s="222">
        <v>57.079999999999998</v>
      </c>
      <c r="I839" s="223"/>
      <c r="J839" s="224">
        <f>ROUND(I839*H839,2)</f>
        <v>0</v>
      </c>
      <c r="K839" s="220" t="s">
        <v>1</v>
      </c>
      <c r="L839" s="44"/>
      <c r="M839" s="225" t="s">
        <v>1</v>
      </c>
      <c r="N839" s="226" t="s">
        <v>38</v>
      </c>
      <c r="O839" s="91"/>
      <c r="P839" s="227">
        <f>O839*H839</f>
        <v>0</v>
      </c>
      <c r="Q839" s="227">
        <v>0</v>
      </c>
      <c r="R839" s="227">
        <f>Q839*H839</f>
        <v>0</v>
      </c>
      <c r="S839" s="227">
        <v>0</v>
      </c>
      <c r="T839" s="228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9" t="s">
        <v>199</v>
      </c>
      <c r="AT839" s="229" t="s">
        <v>158</v>
      </c>
      <c r="AU839" s="229" t="s">
        <v>83</v>
      </c>
      <c r="AY839" s="17" t="s">
        <v>156</v>
      </c>
      <c r="BE839" s="230">
        <f>IF(N839="základní",J839,0)</f>
        <v>0</v>
      </c>
      <c r="BF839" s="230">
        <f>IF(N839="snížená",J839,0)</f>
        <v>0</v>
      </c>
      <c r="BG839" s="230">
        <f>IF(N839="zákl. přenesená",J839,0)</f>
        <v>0</v>
      </c>
      <c r="BH839" s="230">
        <f>IF(N839="sníž. přenesená",J839,0)</f>
        <v>0</v>
      </c>
      <c r="BI839" s="230">
        <f>IF(N839="nulová",J839,0)</f>
        <v>0</v>
      </c>
      <c r="BJ839" s="17" t="s">
        <v>81</v>
      </c>
      <c r="BK839" s="230">
        <f>ROUND(I839*H839,2)</f>
        <v>0</v>
      </c>
      <c r="BL839" s="17" t="s">
        <v>199</v>
      </c>
      <c r="BM839" s="229" t="s">
        <v>963</v>
      </c>
    </row>
    <row r="840" s="2" customFormat="1">
      <c r="A840" s="38"/>
      <c r="B840" s="39"/>
      <c r="C840" s="40"/>
      <c r="D840" s="231" t="s">
        <v>163</v>
      </c>
      <c r="E840" s="40"/>
      <c r="F840" s="232" t="s">
        <v>962</v>
      </c>
      <c r="G840" s="40"/>
      <c r="H840" s="40"/>
      <c r="I840" s="233"/>
      <c r="J840" s="40"/>
      <c r="K840" s="40"/>
      <c r="L840" s="44"/>
      <c r="M840" s="234"/>
      <c r="N840" s="235"/>
      <c r="O840" s="91"/>
      <c r="P840" s="91"/>
      <c r="Q840" s="91"/>
      <c r="R840" s="91"/>
      <c r="S840" s="91"/>
      <c r="T840" s="92"/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T840" s="17" t="s">
        <v>163</v>
      </c>
      <c r="AU840" s="17" t="s">
        <v>83</v>
      </c>
    </row>
    <row r="841" s="13" customFormat="1">
      <c r="A841" s="13"/>
      <c r="B841" s="236"/>
      <c r="C841" s="237"/>
      <c r="D841" s="231" t="s">
        <v>164</v>
      </c>
      <c r="E841" s="238" t="s">
        <v>1</v>
      </c>
      <c r="F841" s="239" t="s">
        <v>964</v>
      </c>
      <c r="G841" s="237"/>
      <c r="H841" s="240">
        <v>57.080000000000005</v>
      </c>
      <c r="I841" s="241"/>
      <c r="J841" s="237"/>
      <c r="K841" s="237"/>
      <c r="L841" s="242"/>
      <c r="M841" s="243"/>
      <c r="N841" s="244"/>
      <c r="O841" s="244"/>
      <c r="P841" s="244"/>
      <c r="Q841" s="244"/>
      <c r="R841" s="244"/>
      <c r="S841" s="244"/>
      <c r="T841" s="245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6" t="s">
        <v>164</v>
      </c>
      <c r="AU841" s="246" t="s">
        <v>83</v>
      </c>
      <c r="AV841" s="13" t="s">
        <v>83</v>
      </c>
      <c r="AW841" s="13" t="s">
        <v>31</v>
      </c>
      <c r="AX841" s="13" t="s">
        <v>73</v>
      </c>
      <c r="AY841" s="246" t="s">
        <v>156</v>
      </c>
    </row>
    <row r="842" s="14" customFormat="1">
      <c r="A842" s="14"/>
      <c r="B842" s="247"/>
      <c r="C842" s="248"/>
      <c r="D842" s="231" t="s">
        <v>164</v>
      </c>
      <c r="E842" s="249" t="s">
        <v>1</v>
      </c>
      <c r="F842" s="250" t="s">
        <v>168</v>
      </c>
      <c r="G842" s="248"/>
      <c r="H842" s="251">
        <v>57.080000000000005</v>
      </c>
      <c r="I842" s="252"/>
      <c r="J842" s="248"/>
      <c r="K842" s="248"/>
      <c r="L842" s="253"/>
      <c r="M842" s="254"/>
      <c r="N842" s="255"/>
      <c r="O842" s="255"/>
      <c r="P842" s="255"/>
      <c r="Q842" s="255"/>
      <c r="R842" s="255"/>
      <c r="S842" s="255"/>
      <c r="T842" s="256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7" t="s">
        <v>164</v>
      </c>
      <c r="AU842" s="257" t="s">
        <v>83</v>
      </c>
      <c r="AV842" s="14" t="s">
        <v>162</v>
      </c>
      <c r="AW842" s="14" t="s">
        <v>31</v>
      </c>
      <c r="AX842" s="14" t="s">
        <v>81</v>
      </c>
      <c r="AY842" s="257" t="s">
        <v>156</v>
      </c>
    </row>
    <row r="843" s="2" customFormat="1" ht="24.15" customHeight="1">
      <c r="A843" s="38"/>
      <c r="B843" s="39"/>
      <c r="C843" s="218" t="s">
        <v>965</v>
      </c>
      <c r="D843" s="218" t="s">
        <v>158</v>
      </c>
      <c r="E843" s="219" t="s">
        <v>966</v>
      </c>
      <c r="F843" s="220" t="s">
        <v>967</v>
      </c>
      <c r="G843" s="221" t="s">
        <v>208</v>
      </c>
      <c r="H843" s="222">
        <v>57.079999999999998</v>
      </c>
      <c r="I843" s="223"/>
      <c r="J843" s="224">
        <f>ROUND(I843*H843,2)</f>
        <v>0</v>
      </c>
      <c r="K843" s="220" t="s">
        <v>1</v>
      </c>
      <c r="L843" s="44"/>
      <c r="M843" s="225" t="s">
        <v>1</v>
      </c>
      <c r="N843" s="226" t="s">
        <v>38</v>
      </c>
      <c r="O843" s="91"/>
      <c r="P843" s="227">
        <f>O843*H843</f>
        <v>0</v>
      </c>
      <c r="Q843" s="227">
        <v>0</v>
      </c>
      <c r="R843" s="227">
        <f>Q843*H843</f>
        <v>0</v>
      </c>
      <c r="S843" s="227">
        <v>0</v>
      </c>
      <c r="T843" s="228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9" t="s">
        <v>199</v>
      </c>
      <c r="AT843" s="229" t="s">
        <v>158</v>
      </c>
      <c r="AU843" s="229" t="s">
        <v>83</v>
      </c>
      <c r="AY843" s="17" t="s">
        <v>156</v>
      </c>
      <c r="BE843" s="230">
        <f>IF(N843="základní",J843,0)</f>
        <v>0</v>
      </c>
      <c r="BF843" s="230">
        <f>IF(N843="snížená",J843,0)</f>
        <v>0</v>
      </c>
      <c r="BG843" s="230">
        <f>IF(N843="zákl. přenesená",J843,0)</f>
        <v>0</v>
      </c>
      <c r="BH843" s="230">
        <f>IF(N843="sníž. přenesená",J843,0)</f>
        <v>0</v>
      </c>
      <c r="BI843" s="230">
        <f>IF(N843="nulová",J843,0)</f>
        <v>0</v>
      </c>
      <c r="BJ843" s="17" t="s">
        <v>81</v>
      </c>
      <c r="BK843" s="230">
        <f>ROUND(I843*H843,2)</f>
        <v>0</v>
      </c>
      <c r="BL843" s="17" t="s">
        <v>199</v>
      </c>
      <c r="BM843" s="229" t="s">
        <v>968</v>
      </c>
    </row>
    <row r="844" s="2" customFormat="1">
      <c r="A844" s="38"/>
      <c r="B844" s="39"/>
      <c r="C844" s="40"/>
      <c r="D844" s="231" t="s">
        <v>163</v>
      </c>
      <c r="E844" s="40"/>
      <c r="F844" s="232" t="s">
        <v>967</v>
      </c>
      <c r="G844" s="40"/>
      <c r="H844" s="40"/>
      <c r="I844" s="233"/>
      <c r="J844" s="40"/>
      <c r="K844" s="40"/>
      <c r="L844" s="44"/>
      <c r="M844" s="234"/>
      <c r="N844" s="235"/>
      <c r="O844" s="91"/>
      <c r="P844" s="91"/>
      <c r="Q844" s="91"/>
      <c r="R844" s="91"/>
      <c r="S844" s="91"/>
      <c r="T844" s="92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17" t="s">
        <v>163</v>
      </c>
      <c r="AU844" s="17" t="s">
        <v>83</v>
      </c>
    </row>
    <row r="845" s="13" customFormat="1">
      <c r="A845" s="13"/>
      <c r="B845" s="236"/>
      <c r="C845" s="237"/>
      <c r="D845" s="231" t="s">
        <v>164</v>
      </c>
      <c r="E845" s="238" t="s">
        <v>1</v>
      </c>
      <c r="F845" s="239" t="s">
        <v>964</v>
      </c>
      <c r="G845" s="237"/>
      <c r="H845" s="240">
        <v>57.080000000000005</v>
      </c>
      <c r="I845" s="241"/>
      <c r="J845" s="237"/>
      <c r="K845" s="237"/>
      <c r="L845" s="242"/>
      <c r="M845" s="243"/>
      <c r="N845" s="244"/>
      <c r="O845" s="244"/>
      <c r="P845" s="244"/>
      <c r="Q845" s="244"/>
      <c r="R845" s="244"/>
      <c r="S845" s="244"/>
      <c r="T845" s="245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6" t="s">
        <v>164</v>
      </c>
      <c r="AU845" s="246" t="s">
        <v>83</v>
      </c>
      <c r="AV845" s="13" t="s">
        <v>83</v>
      </c>
      <c r="AW845" s="13" t="s">
        <v>31</v>
      </c>
      <c r="AX845" s="13" t="s">
        <v>73</v>
      </c>
      <c r="AY845" s="246" t="s">
        <v>156</v>
      </c>
    </row>
    <row r="846" s="14" customFormat="1">
      <c r="A846" s="14"/>
      <c r="B846" s="247"/>
      <c r="C846" s="248"/>
      <c r="D846" s="231" t="s">
        <v>164</v>
      </c>
      <c r="E846" s="249" t="s">
        <v>1</v>
      </c>
      <c r="F846" s="250" t="s">
        <v>168</v>
      </c>
      <c r="G846" s="248"/>
      <c r="H846" s="251">
        <v>57.080000000000005</v>
      </c>
      <c r="I846" s="252"/>
      <c r="J846" s="248"/>
      <c r="K846" s="248"/>
      <c r="L846" s="253"/>
      <c r="M846" s="254"/>
      <c r="N846" s="255"/>
      <c r="O846" s="255"/>
      <c r="P846" s="255"/>
      <c r="Q846" s="255"/>
      <c r="R846" s="255"/>
      <c r="S846" s="255"/>
      <c r="T846" s="256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7" t="s">
        <v>164</v>
      </c>
      <c r="AU846" s="257" t="s">
        <v>83</v>
      </c>
      <c r="AV846" s="14" t="s">
        <v>162</v>
      </c>
      <c r="AW846" s="14" t="s">
        <v>31</v>
      </c>
      <c r="AX846" s="14" t="s">
        <v>81</v>
      </c>
      <c r="AY846" s="257" t="s">
        <v>156</v>
      </c>
    </row>
    <row r="847" s="2" customFormat="1" ht="24.15" customHeight="1">
      <c r="A847" s="38"/>
      <c r="B847" s="39"/>
      <c r="C847" s="218" t="s">
        <v>584</v>
      </c>
      <c r="D847" s="218" t="s">
        <v>158</v>
      </c>
      <c r="E847" s="219" t="s">
        <v>969</v>
      </c>
      <c r="F847" s="220" t="s">
        <v>970</v>
      </c>
      <c r="G847" s="221" t="s">
        <v>215</v>
      </c>
      <c r="H847" s="222">
        <v>2</v>
      </c>
      <c r="I847" s="223"/>
      <c r="J847" s="224">
        <f>ROUND(I847*H847,2)</f>
        <v>0</v>
      </c>
      <c r="K847" s="220" t="s">
        <v>1</v>
      </c>
      <c r="L847" s="44"/>
      <c r="M847" s="225" t="s">
        <v>1</v>
      </c>
      <c r="N847" s="226" t="s">
        <v>38</v>
      </c>
      <c r="O847" s="91"/>
      <c r="P847" s="227">
        <f>O847*H847</f>
        <v>0</v>
      </c>
      <c r="Q847" s="227">
        <v>0</v>
      </c>
      <c r="R847" s="227">
        <f>Q847*H847</f>
        <v>0</v>
      </c>
      <c r="S847" s="227">
        <v>0</v>
      </c>
      <c r="T847" s="228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9" t="s">
        <v>199</v>
      </c>
      <c r="AT847" s="229" t="s">
        <v>158</v>
      </c>
      <c r="AU847" s="229" t="s">
        <v>83</v>
      </c>
      <c r="AY847" s="17" t="s">
        <v>156</v>
      </c>
      <c r="BE847" s="230">
        <f>IF(N847="základní",J847,0)</f>
        <v>0</v>
      </c>
      <c r="BF847" s="230">
        <f>IF(N847="snížená",J847,0)</f>
        <v>0</v>
      </c>
      <c r="BG847" s="230">
        <f>IF(N847="zákl. přenesená",J847,0)</f>
        <v>0</v>
      </c>
      <c r="BH847" s="230">
        <f>IF(N847="sníž. přenesená",J847,0)</f>
        <v>0</v>
      </c>
      <c r="BI847" s="230">
        <f>IF(N847="nulová",J847,0)</f>
        <v>0</v>
      </c>
      <c r="BJ847" s="17" t="s">
        <v>81</v>
      </c>
      <c r="BK847" s="230">
        <f>ROUND(I847*H847,2)</f>
        <v>0</v>
      </c>
      <c r="BL847" s="17" t="s">
        <v>199</v>
      </c>
      <c r="BM847" s="229" t="s">
        <v>971</v>
      </c>
    </row>
    <row r="848" s="2" customFormat="1">
      <c r="A848" s="38"/>
      <c r="B848" s="39"/>
      <c r="C848" s="40"/>
      <c r="D848" s="231" t="s">
        <v>163</v>
      </c>
      <c r="E848" s="40"/>
      <c r="F848" s="232" t="s">
        <v>970</v>
      </c>
      <c r="G848" s="40"/>
      <c r="H848" s="40"/>
      <c r="I848" s="233"/>
      <c r="J848" s="40"/>
      <c r="K848" s="40"/>
      <c r="L848" s="44"/>
      <c r="M848" s="234"/>
      <c r="N848" s="235"/>
      <c r="O848" s="91"/>
      <c r="P848" s="91"/>
      <c r="Q848" s="91"/>
      <c r="R848" s="91"/>
      <c r="S848" s="91"/>
      <c r="T848" s="92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T848" s="17" t="s">
        <v>163</v>
      </c>
      <c r="AU848" s="17" t="s">
        <v>83</v>
      </c>
    </row>
    <row r="849" s="13" customFormat="1">
      <c r="A849" s="13"/>
      <c r="B849" s="236"/>
      <c r="C849" s="237"/>
      <c r="D849" s="231" t="s">
        <v>164</v>
      </c>
      <c r="E849" s="238" t="s">
        <v>1</v>
      </c>
      <c r="F849" s="239" t="s">
        <v>972</v>
      </c>
      <c r="G849" s="237"/>
      <c r="H849" s="240">
        <v>2</v>
      </c>
      <c r="I849" s="241"/>
      <c r="J849" s="237"/>
      <c r="K849" s="237"/>
      <c r="L849" s="242"/>
      <c r="M849" s="243"/>
      <c r="N849" s="244"/>
      <c r="O849" s="244"/>
      <c r="P849" s="244"/>
      <c r="Q849" s="244"/>
      <c r="R849" s="244"/>
      <c r="S849" s="244"/>
      <c r="T849" s="245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6" t="s">
        <v>164</v>
      </c>
      <c r="AU849" s="246" t="s">
        <v>83</v>
      </c>
      <c r="AV849" s="13" t="s">
        <v>83</v>
      </c>
      <c r="AW849" s="13" t="s">
        <v>31</v>
      </c>
      <c r="AX849" s="13" t="s">
        <v>73</v>
      </c>
      <c r="AY849" s="246" t="s">
        <v>156</v>
      </c>
    </row>
    <row r="850" s="14" customFormat="1">
      <c r="A850" s="14"/>
      <c r="B850" s="247"/>
      <c r="C850" s="248"/>
      <c r="D850" s="231" t="s">
        <v>164</v>
      </c>
      <c r="E850" s="249" t="s">
        <v>1</v>
      </c>
      <c r="F850" s="250" t="s">
        <v>168</v>
      </c>
      <c r="G850" s="248"/>
      <c r="H850" s="251">
        <v>2</v>
      </c>
      <c r="I850" s="252"/>
      <c r="J850" s="248"/>
      <c r="K850" s="248"/>
      <c r="L850" s="253"/>
      <c r="M850" s="254"/>
      <c r="N850" s="255"/>
      <c r="O850" s="255"/>
      <c r="P850" s="255"/>
      <c r="Q850" s="255"/>
      <c r="R850" s="255"/>
      <c r="S850" s="255"/>
      <c r="T850" s="256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7" t="s">
        <v>164</v>
      </c>
      <c r="AU850" s="257" t="s">
        <v>83</v>
      </c>
      <c r="AV850" s="14" t="s">
        <v>162</v>
      </c>
      <c r="AW850" s="14" t="s">
        <v>31</v>
      </c>
      <c r="AX850" s="14" t="s">
        <v>81</v>
      </c>
      <c r="AY850" s="257" t="s">
        <v>156</v>
      </c>
    </row>
    <row r="851" s="2" customFormat="1" ht="24.15" customHeight="1">
      <c r="A851" s="38"/>
      <c r="B851" s="39"/>
      <c r="C851" s="258" t="s">
        <v>973</v>
      </c>
      <c r="D851" s="258" t="s">
        <v>254</v>
      </c>
      <c r="E851" s="259" t="s">
        <v>974</v>
      </c>
      <c r="F851" s="260" t="s">
        <v>975</v>
      </c>
      <c r="G851" s="261" t="s">
        <v>161</v>
      </c>
      <c r="H851" s="262">
        <v>7.8760000000000003</v>
      </c>
      <c r="I851" s="263"/>
      <c r="J851" s="264">
        <f>ROUND(I851*H851,2)</f>
        <v>0</v>
      </c>
      <c r="K851" s="260" t="s">
        <v>1</v>
      </c>
      <c r="L851" s="265"/>
      <c r="M851" s="266" t="s">
        <v>1</v>
      </c>
      <c r="N851" s="267" t="s">
        <v>38</v>
      </c>
      <c r="O851" s="91"/>
      <c r="P851" s="227">
        <f>O851*H851</f>
        <v>0</v>
      </c>
      <c r="Q851" s="227">
        <v>0</v>
      </c>
      <c r="R851" s="227">
        <f>Q851*H851</f>
        <v>0</v>
      </c>
      <c r="S851" s="227">
        <v>0</v>
      </c>
      <c r="T851" s="228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9" t="s">
        <v>241</v>
      </c>
      <c r="AT851" s="229" t="s">
        <v>254</v>
      </c>
      <c r="AU851" s="229" t="s">
        <v>83</v>
      </c>
      <c r="AY851" s="17" t="s">
        <v>156</v>
      </c>
      <c r="BE851" s="230">
        <f>IF(N851="základní",J851,0)</f>
        <v>0</v>
      </c>
      <c r="BF851" s="230">
        <f>IF(N851="snížená",J851,0)</f>
        <v>0</v>
      </c>
      <c r="BG851" s="230">
        <f>IF(N851="zákl. přenesená",J851,0)</f>
        <v>0</v>
      </c>
      <c r="BH851" s="230">
        <f>IF(N851="sníž. přenesená",J851,0)</f>
        <v>0</v>
      </c>
      <c r="BI851" s="230">
        <f>IF(N851="nulová",J851,0)</f>
        <v>0</v>
      </c>
      <c r="BJ851" s="17" t="s">
        <v>81</v>
      </c>
      <c r="BK851" s="230">
        <f>ROUND(I851*H851,2)</f>
        <v>0</v>
      </c>
      <c r="BL851" s="17" t="s">
        <v>199</v>
      </c>
      <c r="BM851" s="229" t="s">
        <v>976</v>
      </c>
    </row>
    <row r="852" s="2" customFormat="1">
      <c r="A852" s="38"/>
      <c r="B852" s="39"/>
      <c r="C852" s="40"/>
      <c r="D852" s="231" t="s">
        <v>163</v>
      </c>
      <c r="E852" s="40"/>
      <c r="F852" s="232" t="s">
        <v>975</v>
      </c>
      <c r="G852" s="40"/>
      <c r="H852" s="40"/>
      <c r="I852" s="233"/>
      <c r="J852" s="40"/>
      <c r="K852" s="40"/>
      <c r="L852" s="44"/>
      <c r="M852" s="234"/>
      <c r="N852" s="235"/>
      <c r="O852" s="91"/>
      <c r="P852" s="91"/>
      <c r="Q852" s="91"/>
      <c r="R852" s="91"/>
      <c r="S852" s="91"/>
      <c r="T852" s="92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163</v>
      </c>
      <c r="AU852" s="17" t="s">
        <v>83</v>
      </c>
    </row>
    <row r="853" s="13" customFormat="1">
      <c r="A853" s="13"/>
      <c r="B853" s="236"/>
      <c r="C853" s="237"/>
      <c r="D853" s="231" t="s">
        <v>164</v>
      </c>
      <c r="E853" s="238" t="s">
        <v>1</v>
      </c>
      <c r="F853" s="239" t="s">
        <v>977</v>
      </c>
      <c r="G853" s="237"/>
      <c r="H853" s="240">
        <v>7.8760000000000012</v>
      </c>
      <c r="I853" s="241"/>
      <c r="J853" s="237"/>
      <c r="K853" s="237"/>
      <c r="L853" s="242"/>
      <c r="M853" s="243"/>
      <c r="N853" s="244"/>
      <c r="O853" s="244"/>
      <c r="P853" s="244"/>
      <c r="Q853" s="244"/>
      <c r="R853" s="244"/>
      <c r="S853" s="244"/>
      <c r="T853" s="245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6" t="s">
        <v>164</v>
      </c>
      <c r="AU853" s="246" t="s">
        <v>83</v>
      </c>
      <c r="AV853" s="13" t="s">
        <v>83</v>
      </c>
      <c r="AW853" s="13" t="s">
        <v>31</v>
      </c>
      <c r="AX853" s="13" t="s">
        <v>73</v>
      </c>
      <c r="AY853" s="246" t="s">
        <v>156</v>
      </c>
    </row>
    <row r="854" s="14" customFormat="1">
      <c r="A854" s="14"/>
      <c r="B854" s="247"/>
      <c r="C854" s="248"/>
      <c r="D854" s="231" t="s">
        <v>164</v>
      </c>
      <c r="E854" s="249" t="s">
        <v>1</v>
      </c>
      <c r="F854" s="250" t="s">
        <v>168</v>
      </c>
      <c r="G854" s="248"/>
      <c r="H854" s="251">
        <v>7.8760000000000012</v>
      </c>
      <c r="I854" s="252"/>
      <c r="J854" s="248"/>
      <c r="K854" s="248"/>
      <c r="L854" s="253"/>
      <c r="M854" s="254"/>
      <c r="N854" s="255"/>
      <c r="O854" s="255"/>
      <c r="P854" s="255"/>
      <c r="Q854" s="255"/>
      <c r="R854" s="255"/>
      <c r="S854" s="255"/>
      <c r="T854" s="256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7" t="s">
        <v>164</v>
      </c>
      <c r="AU854" s="257" t="s">
        <v>83</v>
      </c>
      <c r="AV854" s="14" t="s">
        <v>162</v>
      </c>
      <c r="AW854" s="14" t="s">
        <v>31</v>
      </c>
      <c r="AX854" s="14" t="s">
        <v>81</v>
      </c>
      <c r="AY854" s="257" t="s">
        <v>156</v>
      </c>
    </row>
    <row r="855" s="2" customFormat="1" ht="24.15" customHeight="1">
      <c r="A855" s="38"/>
      <c r="B855" s="39"/>
      <c r="C855" s="258" t="s">
        <v>589</v>
      </c>
      <c r="D855" s="258" t="s">
        <v>254</v>
      </c>
      <c r="E855" s="259" t="s">
        <v>978</v>
      </c>
      <c r="F855" s="260" t="s">
        <v>979</v>
      </c>
      <c r="G855" s="261" t="s">
        <v>161</v>
      </c>
      <c r="H855" s="262">
        <v>2.8639999999999999</v>
      </c>
      <c r="I855" s="263"/>
      <c r="J855" s="264">
        <f>ROUND(I855*H855,2)</f>
        <v>0</v>
      </c>
      <c r="K855" s="260" t="s">
        <v>1</v>
      </c>
      <c r="L855" s="265"/>
      <c r="M855" s="266" t="s">
        <v>1</v>
      </c>
      <c r="N855" s="267" t="s">
        <v>38</v>
      </c>
      <c r="O855" s="91"/>
      <c r="P855" s="227">
        <f>O855*H855</f>
        <v>0</v>
      </c>
      <c r="Q855" s="227">
        <v>0</v>
      </c>
      <c r="R855" s="227">
        <f>Q855*H855</f>
        <v>0</v>
      </c>
      <c r="S855" s="227">
        <v>0</v>
      </c>
      <c r="T855" s="228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9" t="s">
        <v>241</v>
      </c>
      <c r="AT855" s="229" t="s">
        <v>254</v>
      </c>
      <c r="AU855" s="229" t="s">
        <v>83</v>
      </c>
      <c r="AY855" s="17" t="s">
        <v>156</v>
      </c>
      <c r="BE855" s="230">
        <f>IF(N855="základní",J855,0)</f>
        <v>0</v>
      </c>
      <c r="BF855" s="230">
        <f>IF(N855="snížená",J855,0)</f>
        <v>0</v>
      </c>
      <c r="BG855" s="230">
        <f>IF(N855="zákl. přenesená",J855,0)</f>
        <v>0</v>
      </c>
      <c r="BH855" s="230">
        <f>IF(N855="sníž. přenesená",J855,0)</f>
        <v>0</v>
      </c>
      <c r="BI855" s="230">
        <f>IF(N855="nulová",J855,0)</f>
        <v>0</v>
      </c>
      <c r="BJ855" s="17" t="s">
        <v>81</v>
      </c>
      <c r="BK855" s="230">
        <f>ROUND(I855*H855,2)</f>
        <v>0</v>
      </c>
      <c r="BL855" s="17" t="s">
        <v>199</v>
      </c>
      <c r="BM855" s="229" t="s">
        <v>980</v>
      </c>
    </row>
    <row r="856" s="2" customFormat="1">
      <c r="A856" s="38"/>
      <c r="B856" s="39"/>
      <c r="C856" s="40"/>
      <c r="D856" s="231" t="s">
        <v>163</v>
      </c>
      <c r="E856" s="40"/>
      <c r="F856" s="232" t="s">
        <v>979</v>
      </c>
      <c r="G856" s="40"/>
      <c r="H856" s="40"/>
      <c r="I856" s="233"/>
      <c r="J856" s="40"/>
      <c r="K856" s="40"/>
      <c r="L856" s="44"/>
      <c r="M856" s="234"/>
      <c r="N856" s="235"/>
      <c r="O856" s="91"/>
      <c r="P856" s="91"/>
      <c r="Q856" s="91"/>
      <c r="R856" s="91"/>
      <c r="S856" s="91"/>
      <c r="T856" s="92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163</v>
      </c>
      <c r="AU856" s="17" t="s">
        <v>83</v>
      </c>
    </row>
    <row r="857" s="13" customFormat="1">
      <c r="A857" s="13"/>
      <c r="B857" s="236"/>
      <c r="C857" s="237"/>
      <c r="D857" s="231" t="s">
        <v>164</v>
      </c>
      <c r="E857" s="238" t="s">
        <v>1</v>
      </c>
      <c r="F857" s="239" t="s">
        <v>981</v>
      </c>
      <c r="G857" s="237"/>
      <c r="H857" s="240">
        <v>2.8640000000000003</v>
      </c>
      <c r="I857" s="241"/>
      <c r="J857" s="237"/>
      <c r="K857" s="237"/>
      <c r="L857" s="242"/>
      <c r="M857" s="243"/>
      <c r="N857" s="244"/>
      <c r="O857" s="244"/>
      <c r="P857" s="244"/>
      <c r="Q857" s="244"/>
      <c r="R857" s="244"/>
      <c r="S857" s="244"/>
      <c r="T857" s="245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6" t="s">
        <v>164</v>
      </c>
      <c r="AU857" s="246" t="s">
        <v>83</v>
      </c>
      <c r="AV857" s="13" t="s">
        <v>83</v>
      </c>
      <c r="AW857" s="13" t="s">
        <v>31</v>
      </c>
      <c r="AX857" s="13" t="s">
        <v>73</v>
      </c>
      <c r="AY857" s="246" t="s">
        <v>156</v>
      </c>
    </row>
    <row r="858" s="14" customFormat="1">
      <c r="A858" s="14"/>
      <c r="B858" s="247"/>
      <c r="C858" s="248"/>
      <c r="D858" s="231" t="s">
        <v>164</v>
      </c>
      <c r="E858" s="249" t="s">
        <v>1</v>
      </c>
      <c r="F858" s="250" t="s">
        <v>168</v>
      </c>
      <c r="G858" s="248"/>
      <c r="H858" s="251">
        <v>2.8640000000000003</v>
      </c>
      <c r="I858" s="252"/>
      <c r="J858" s="248"/>
      <c r="K858" s="248"/>
      <c r="L858" s="253"/>
      <c r="M858" s="254"/>
      <c r="N858" s="255"/>
      <c r="O858" s="255"/>
      <c r="P858" s="255"/>
      <c r="Q858" s="255"/>
      <c r="R858" s="255"/>
      <c r="S858" s="255"/>
      <c r="T858" s="256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7" t="s">
        <v>164</v>
      </c>
      <c r="AU858" s="257" t="s">
        <v>83</v>
      </c>
      <c r="AV858" s="14" t="s">
        <v>162</v>
      </c>
      <c r="AW858" s="14" t="s">
        <v>31</v>
      </c>
      <c r="AX858" s="14" t="s">
        <v>81</v>
      </c>
      <c r="AY858" s="257" t="s">
        <v>156</v>
      </c>
    </row>
    <row r="859" s="2" customFormat="1" ht="24.15" customHeight="1">
      <c r="A859" s="38"/>
      <c r="B859" s="39"/>
      <c r="C859" s="218" t="s">
        <v>982</v>
      </c>
      <c r="D859" s="218" t="s">
        <v>158</v>
      </c>
      <c r="E859" s="219" t="s">
        <v>983</v>
      </c>
      <c r="F859" s="220" t="s">
        <v>984</v>
      </c>
      <c r="G859" s="221" t="s">
        <v>215</v>
      </c>
      <c r="H859" s="222">
        <v>5</v>
      </c>
      <c r="I859" s="223"/>
      <c r="J859" s="224">
        <f>ROUND(I859*H859,2)</f>
        <v>0</v>
      </c>
      <c r="K859" s="220" t="s">
        <v>1</v>
      </c>
      <c r="L859" s="44"/>
      <c r="M859" s="225" t="s">
        <v>1</v>
      </c>
      <c r="N859" s="226" t="s">
        <v>38</v>
      </c>
      <c r="O859" s="91"/>
      <c r="P859" s="227">
        <f>O859*H859</f>
        <v>0</v>
      </c>
      <c r="Q859" s="227">
        <v>0</v>
      </c>
      <c r="R859" s="227">
        <f>Q859*H859</f>
        <v>0</v>
      </c>
      <c r="S859" s="227">
        <v>0</v>
      </c>
      <c r="T859" s="228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9" t="s">
        <v>199</v>
      </c>
      <c r="AT859" s="229" t="s">
        <v>158</v>
      </c>
      <c r="AU859" s="229" t="s">
        <v>83</v>
      </c>
      <c r="AY859" s="17" t="s">
        <v>156</v>
      </c>
      <c r="BE859" s="230">
        <f>IF(N859="základní",J859,0)</f>
        <v>0</v>
      </c>
      <c r="BF859" s="230">
        <f>IF(N859="snížená",J859,0)</f>
        <v>0</v>
      </c>
      <c r="BG859" s="230">
        <f>IF(N859="zákl. přenesená",J859,0)</f>
        <v>0</v>
      </c>
      <c r="BH859" s="230">
        <f>IF(N859="sníž. přenesená",J859,0)</f>
        <v>0</v>
      </c>
      <c r="BI859" s="230">
        <f>IF(N859="nulová",J859,0)</f>
        <v>0</v>
      </c>
      <c r="BJ859" s="17" t="s">
        <v>81</v>
      </c>
      <c r="BK859" s="230">
        <f>ROUND(I859*H859,2)</f>
        <v>0</v>
      </c>
      <c r="BL859" s="17" t="s">
        <v>199</v>
      </c>
      <c r="BM859" s="229" t="s">
        <v>985</v>
      </c>
    </row>
    <row r="860" s="2" customFormat="1">
      <c r="A860" s="38"/>
      <c r="B860" s="39"/>
      <c r="C860" s="40"/>
      <c r="D860" s="231" t="s">
        <v>163</v>
      </c>
      <c r="E860" s="40"/>
      <c r="F860" s="232" t="s">
        <v>984</v>
      </c>
      <c r="G860" s="40"/>
      <c r="H860" s="40"/>
      <c r="I860" s="233"/>
      <c r="J860" s="40"/>
      <c r="K860" s="40"/>
      <c r="L860" s="44"/>
      <c r="M860" s="234"/>
      <c r="N860" s="235"/>
      <c r="O860" s="91"/>
      <c r="P860" s="91"/>
      <c r="Q860" s="91"/>
      <c r="R860" s="91"/>
      <c r="S860" s="91"/>
      <c r="T860" s="92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17" t="s">
        <v>163</v>
      </c>
      <c r="AU860" s="17" t="s">
        <v>83</v>
      </c>
    </row>
    <row r="861" s="13" customFormat="1">
      <c r="A861" s="13"/>
      <c r="B861" s="236"/>
      <c r="C861" s="237"/>
      <c r="D861" s="231" t="s">
        <v>164</v>
      </c>
      <c r="E861" s="238" t="s">
        <v>1</v>
      </c>
      <c r="F861" s="239" t="s">
        <v>465</v>
      </c>
      <c r="G861" s="237"/>
      <c r="H861" s="240">
        <v>4</v>
      </c>
      <c r="I861" s="241"/>
      <c r="J861" s="237"/>
      <c r="K861" s="237"/>
      <c r="L861" s="242"/>
      <c r="M861" s="243"/>
      <c r="N861" s="244"/>
      <c r="O861" s="244"/>
      <c r="P861" s="244"/>
      <c r="Q861" s="244"/>
      <c r="R861" s="244"/>
      <c r="S861" s="244"/>
      <c r="T861" s="245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6" t="s">
        <v>164</v>
      </c>
      <c r="AU861" s="246" t="s">
        <v>83</v>
      </c>
      <c r="AV861" s="13" t="s">
        <v>83</v>
      </c>
      <c r="AW861" s="13" t="s">
        <v>31</v>
      </c>
      <c r="AX861" s="13" t="s">
        <v>73</v>
      </c>
      <c r="AY861" s="246" t="s">
        <v>156</v>
      </c>
    </row>
    <row r="862" s="13" customFormat="1">
      <c r="A862" s="13"/>
      <c r="B862" s="236"/>
      <c r="C862" s="237"/>
      <c r="D862" s="231" t="s">
        <v>164</v>
      </c>
      <c r="E862" s="238" t="s">
        <v>1</v>
      </c>
      <c r="F862" s="239" t="s">
        <v>466</v>
      </c>
      <c r="G862" s="237"/>
      <c r="H862" s="240">
        <v>1</v>
      </c>
      <c r="I862" s="241"/>
      <c r="J862" s="237"/>
      <c r="K862" s="237"/>
      <c r="L862" s="242"/>
      <c r="M862" s="243"/>
      <c r="N862" s="244"/>
      <c r="O862" s="244"/>
      <c r="P862" s="244"/>
      <c r="Q862" s="244"/>
      <c r="R862" s="244"/>
      <c r="S862" s="244"/>
      <c r="T862" s="245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6" t="s">
        <v>164</v>
      </c>
      <c r="AU862" s="246" t="s">
        <v>83</v>
      </c>
      <c r="AV862" s="13" t="s">
        <v>83</v>
      </c>
      <c r="AW862" s="13" t="s">
        <v>31</v>
      </c>
      <c r="AX862" s="13" t="s">
        <v>73</v>
      </c>
      <c r="AY862" s="246" t="s">
        <v>156</v>
      </c>
    </row>
    <row r="863" s="14" customFormat="1">
      <c r="A863" s="14"/>
      <c r="B863" s="247"/>
      <c r="C863" s="248"/>
      <c r="D863" s="231" t="s">
        <v>164</v>
      </c>
      <c r="E863" s="249" t="s">
        <v>1</v>
      </c>
      <c r="F863" s="250" t="s">
        <v>168</v>
      </c>
      <c r="G863" s="248"/>
      <c r="H863" s="251">
        <v>5</v>
      </c>
      <c r="I863" s="252"/>
      <c r="J863" s="248"/>
      <c r="K863" s="248"/>
      <c r="L863" s="253"/>
      <c r="M863" s="254"/>
      <c r="N863" s="255"/>
      <c r="O863" s="255"/>
      <c r="P863" s="255"/>
      <c r="Q863" s="255"/>
      <c r="R863" s="255"/>
      <c r="S863" s="255"/>
      <c r="T863" s="256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7" t="s">
        <v>164</v>
      </c>
      <c r="AU863" s="257" t="s">
        <v>83</v>
      </c>
      <c r="AV863" s="14" t="s">
        <v>162</v>
      </c>
      <c r="AW863" s="14" t="s">
        <v>31</v>
      </c>
      <c r="AX863" s="14" t="s">
        <v>81</v>
      </c>
      <c r="AY863" s="257" t="s">
        <v>156</v>
      </c>
    </row>
    <row r="864" s="2" customFormat="1" ht="24.15" customHeight="1">
      <c r="A864" s="38"/>
      <c r="B864" s="39"/>
      <c r="C864" s="258" t="s">
        <v>593</v>
      </c>
      <c r="D864" s="258" t="s">
        <v>254</v>
      </c>
      <c r="E864" s="259" t="s">
        <v>986</v>
      </c>
      <c r="F864" s="260" t="s">
        <v>987</v>
      </c>
      <c r="G864" s="261" t="s">
        <v>161</v>
      </c>
      <c r="H864" s="262">
        <v>34.32</v>
      </c>
      <c r="I864" s="263"/>
      <c r="J864" s="264">
        <f>ROUND(I864*H864,2)</f>
        <v>0</v>
      </c>
      <c r="K864" s="260" t="s">
        <v>1</v>
      </c>
      <c r="L864" s="265"/>
      <c r="M864" s="266" t="s">
        <v>1</v>
      </c>
      <c r="N864" s="267" t="s">
        <v>38</v>
      </c>
      <c r="O864" s="91"/>
      <c r="P864" s="227">
        <f>O864*H864</f>
        <v>0</v>
      </c>
      <c r="Q864" s="227">
        <v>0</v>
      </c>
      <c r="R864" s="227">
        <f>Q864*H864</f>
        <v>0</v>
      </c>
      <c r="S864" s="227">
        <v>0</v>
      </c>
      <c r="T864" s="228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29" t="s">
        <v>241</v>
      </c>
      <c r="AT864" s="229" t="s">
        <v>254</v>
      </c>
      <c r="AU864" s="229" t="s">
        <v>83</v>
      </c>
      <c r="AY864" s="17" t="s">
        <v>156</v>
      </c>
      <c r="BE864" s="230">
        <f>IF(N864="základní",J864,0)</f>
        <v>0</v>
      </c>
      <c r="BF864" s="230">
        <f>IF(N864="snížená",J864,0)</f>
        <v>0</v>
      </c>
      <c r="BG864" s="230">
        <f>IF(N864="zákl. přenesená",J864,0)</f>
        <v>0</v>
      </c>
      <c r="BH864" s="230">
        <f>IF(N864="sníž. přenesená",J864,0)</f>
        <v>0</v>
      </c>
      <c r="BI864" s="230">
        <f>IF(N864="nulová",J864,0)</f>
        <v>0</v>
      </c>
      <c r="BJ864" s="17" t="s">
        <v>81</v>
      </c>
      <c r="BK864" s="230">
        <f>ROUND(I864*H864,2)</f>
        <v>0</v>
      </c>
      <c r="BL864" s="17" t="s">
        <v>199</v>
      </c>
      <c r="BM864" s="229" t="s">
        <v>988</v>
      </c>
    </row>
    <row r="865" s="2" customFormat="1">
      <c r="A865" s="38"/>
      <c r="B865" s="39"/>
      <c r="C865" s="40"/>
      <c r="D865" s="231" t="s">
        <v>163</v>
      </c>
      <c r="E865" s="40"/>
      <c r="F865" s="232" t="s">
        <v>987</v>
      </c>
      <c r="G865" s="40"/>
      <c r="H865" s="40"/>
      <c r="I865" s="233"/>
      <c r="J865" s="40"/>
      <c r="K865" s="40"/>
      <c r="L865" s="44"/>
      <c r="M865" s="234"/>
      <c r="N865" s="235"/>
      <c r="O865" s="91"/>
      <c r="P865" s="91"/>
      <c r="Q865" s="91"/>
      <c r="R865" s="91"/>
      <c r="S865" s="91"/>
      <c r="T865" s="92"/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T865" s="17" t="s">
        <v>163</v>
      </c>
      <c r="AU865" s="17" t="s">
        <v>83</v>
      </c>
    </row>
    <row r="866" s="13" customFormat="1">
      <c r="A866" s="13"/>
      <c r="B866" s="236"/>
      <c r="C866" s="237"/>
      <c r="D866" s="231" t="s">
        <v>164</v>
      </c>
      <c r="E866" s="238" t="s">
        <v>1</v>
      </c>
      <c r="F866" s="239" t="s">
        <v>599</v>
      </c>
      <c r="G866" s="237"/>
      <c r="H866" s="240">
        <v>34.32</v>
      </c>
      <c r="I866" s="241"/>
      <c r="J866" s="237"/>
      <c r="K866" s="237"/>
      <c r="L866" s="242"/>
      <c r="M866" s="243"/>
      <c r="N866" s="244"/>
      <c r="O866" s="244"/>
      <c r="P866" s="244"/>
      <c r="Q866" s="244"/>
      <c r="R866" s="244"/>
      <c r="S866" s="244"/>
      <c r="T866" s="245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6" t="s">
        <v>164</v>
      </c>
      <c r="AU866" s="246" t="s">
        <v>83</v>
      </c>
      <c r="AV866" s="13" t="s">
        <v>83</v>
      </c>
      <c r="AW866" s="13" t="s">
        <v>31</v>
      </c>
      <c r="AX866" s="13" t="s">
        <v>73</v>
      </c>
      <c r="AY866" s="246" t="s">
        <v>156</v>
      </c>
    </row>
    <row r="867" s="14" customFormat="1">
      <c r="A867" s="14"/>
      <c r="B867" s="247"/>
      <c r="C867" s="248"/>
      <c r="D867" s="231" t="s">
        <v>164</v>
      </c>
      <c r="E867" s="249" t="s">
        <v>1</v>
      </c>
      <c r="F867" s="250" t="s">
        <v>168</v>
      </c>
      <c r="G867" s="248"/>
      <c r="H867" s="251">
        <v>34.32</v>
      </c>
      <c r="I867" s="252"/>
      <c r="J867" s="248"/>
      <c r="K867" s="248"/>
      <c r="L867" s="253"/>
      <c r="M867" s="254"/>
      <c r="N867" s="255"/>
      <c r="O867" s="255"/>
      <c r="P867" s="255"/>
      <c r="Q867" s="255"/>
      <c r="R867" s="255"/>
      <c r="S867" s="255"/>
      <c r="T867" s="256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7" t="s">
        <v>164</v>
      </c>
      <c r="AU867" s="257" t="s">
        <v>83</v>
      </c>
      <c r="AV867" s="14" t="s">
        <v>162</v>
      </c>
      <c r="AW867" s="14" t="s">
        <v>31</v>
      </c>
      <c r="AX867" s="14" t="s">
        <v>81</v>
      </c>
      <c r="AY867" s="257" t="s">
        <v>156</v>
      </c>
    </row>
    <row r="868" s="2" customFormat="1" ht="16.5" customHeight="1">
      <c r="A868" s="38"/>
      <c r="B868" s="39"/>
      <c r="C868" s="218" t="s">
        <v>989</v>
      </c>
      <c r="D868" s="218" t="s">
        <v>158</v>
      </c>
      <c r="E868" s="219" t="s">
        <v>990</v>
      </c>
      <c r="F868" s="220" t="s">
        <v>991</v>
      </c>
      <c r="G868" s="221" t="s">
        <v>161</v>
      </c>
      <c r="H868" s="222">
        <v>70.200000000000003</v>
      </c>
      <c r="I868" s="223"/>
      <c r="J868" s="224">
        <f>ROUND(I868*H868,2)</f>
        <v>0</v>
      </c>
      <c r="K868" s="220" t="s">
        <v>1</v>
      </c>
      <c r="L868" s="44"/>
      <c r="M868" s="225" t="s">
        <v>1</v>
      </c>
      <c r="N868" s="226" t="s">
        <v>38</v>
      </c>
      <c r="O868" s="91"/>
      <c r="P868" s="227">
        <f>O868*H868</f>
        <v>0</v>
      </c>
      <c r="Q868" s="227">
        <v>0</v>
      </c>
      <c r="R868" s="227">
        <f>Q868*H868</f>
        <v>0</v>
      </c>
      <c r="S868" s="227">
        <v>0</v>
      </c>
      <c r="T868" s="228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29" t="s">
        <v>199</v>
      </c>
      <c r="AT868" s="229" t="s">
        <v>158</v>
      </c>
      <c r="AU868" s="229" t="s">
        <v>83</v>
      </c>
      <c r="AY868" s="17" t="s">
        <v>156</v>
      </c>
      <c r="BE868" s="230">
        <f>IF(N868="základní",J868,0)</f>
        <v>0</v>
      </c>
      <c r="BF868" s="230">
        <f>IF(N868="snížená",J868,0)</f>
        <v>0</v>
      </c>
      <c r="BG868" s="230">
        <f>IF(N868="zákl. přenesená",J868,0)</f>
        <v>0</v>
      </c>
      <c r="BH868" s="230">
        <f>IF(N868="sníž. přenesená",J868,0)</f>
        <v>0</v>
      </c>
      <c r="BI868" s="230">
        <f>IF(N868="nulová",J868,0)</f>
        <v>0</v>
      </c>
      <c r="BJ868" s="17" t="s">
        <v>81</v>
      </c>
      <c r="BK868" s="230">
        <f>ROUND(I868*H868,2)</f>
        <v>0</v>
      </c>
      <c r="BL868" s="17" t="s">
        <v>199</v>
      </c>
      <c r="BM868" s="229" t="s">
        <v>992</v>
      </c>
    </row>
    <row r="869" s="2" customFormat="1">
      <c r="A869" s="38"/>
      <c r="B869" s="39"/>
      <c r="C869" s="40"/>
      <c r="D869" s="231" t="s">
        <v>163</v>
      </c>
      <c r="E869" s="40"/>
      <c r="F869" s="232" t="s">
        <v>991</v>
      </c>
      <c r="G869" s="40"/>
      <c r="H869" s="40"/>
      <c r="I869" s="233"/>
      <c r="J869" s="40"/>
      <c r="K869" s="40"/>
      <c r="L869" s="44"/>
      <c r="M869" s="234"/>
      <c r="N869" s="235"/>
      <c r="O869" s="91"/>
      <c r="P869" s="91"/>
      <c r="Q869" s="91"/>
      <c r="R869" s="91"/>
      <c r="S869" s="91"/>
      <c r="T869" s="92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T869" s="17" t="s">
        <v>163</v>
      </c>
      <c r="AU869" s="17" t="s">
        <v>83</v>
      </c>
    </row>
    <row r="870" s="13" customFormat="1">
      <c r="A870" s="13"/>
      <c r="B870" s="236"/>
      <c r="C870" s="237"/>
      <c r="D870" s="231" t="s">
        <v>164</v>
      </c>
      <c r="E870" s="238" t="s">
        <v>1</v>
      </c>
      <c r="F870" s="239" t="s">
        <v>993</v>
      </c>
      <c r="G870" s="237"/>
      <c r="H870" s="240">
        <v>70.200000000000017</v>
      </c>
      <c r="I870" s="241"/>
      <c r="J870" s="237"/>
      <c r="K870" s="237"/>
      <c r="L870" s="242"/>
      <c r="M870" s="243"/>
      <c r="N870" s="244"/>
      <c r="O870" s="244"/>
      <c r="P870" s="244"/>
      <c r="Q870" s="244"/>
      <c r="R870" s="244"/>
      <c r="S870" s="244"/>
      <c r="T870" s="245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6" t="s">
        <v>164</v>
      </c>
      <c r="AU870" s="246" t="s">
        <v>83</v>
      </c>
      <c r="AV870" s="13" t="s">
        <v>83</v>
      </c>
      <c r="AW870" s="13" t="s">
        <v>31</v>
      </c>
      <c r="AX870" s="13" t="s">
        <v>73</v>
      </c>
      <c r="AY870" s="246" t="s">
        <v>156</v>
      </c>
    </row>
    <row r="871" s="14" customFormat="1">
      <c r="A871" s="14"/>
      <c r="B871" s="247"/>
      <c r="C871" s="248"/>
      <c r="D871" s="231" t="s">
        <v>164</v>
      </c>
      <c r="E871" s="249" t="s">
        <v>1</v>
      </c>
      <c r="F871" s="250" t="s">
        <v>168</v>
      </c>
      <c r="G871" s="248"/>
      <c r="H871" s="251">
        <v>70.200000000000017</v>
      </c>
      <c r="I871" s="252"/>
      <c r="J871" s="248"/>
      <c r="K871" s="248"/>
      <c r="L871" s="253"/>
      <c r="M871" s="254"/>
      <c r="N871" s="255"/>
      <c r="O871" s="255"/>
      <c r="P871" s="255"/>
      <c r="Q871" s="255"/>
      <c r="R871" s="255"/>
      <c r="S871" s="255"/>
      <c r="T871" s="25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7" t="s">
        <v>164</v>
      </c>
      <c r="AU871" s="257" t="s">
        <v>83</v>
      </c>
      <c r="AV871" s="14" t="s">
        <v>162</v>
      </c>
      <c r="AW871" s="14" t="s">
        <v>31</v>
      </c>
      <c r="AX871" s="14" t="s">
        <v>81</v>
      </c>
      <c r="AY871" s="257" t="s">
        <v>156</v>
      </c>
    </row>
    <row r="872" s="2" customFormat="1" ht="24.15" customHeight="1">
      <c r="A872" s="38"/>
      <c r="B872" s="39"/>
      <c r="C872" s="218" t="s">
        <v>598</v>
      </c>
      <c r="D872" s="218" t="s">
        <v>158</v>
      </c>
      <c r="E872" s="219" t="s">
        <v>994</v>
      </c>
      <c r="F872" s="220" t="s">
        <v>995</v>
      </c>
      <c r="G872" s="221" t="s">
        <v>996</v>
      </c>
      <c r="H872" s="222">
        <v>1</v>
      </c>
      <c r="I872" s="223"/>
      <c r="J872" s="224">
        <f>ROUND(I872*H872,2)</f>
        <v>0</v>
      </c>
      <c r="K872" s="220" t="s">
        <v>1</v>
      </c>
      <c r="L872" s="44"/>
      <c r="M872" s="225" t="s">
        <v>1</v>
      </c>
      <c r="N872" s="226" t="s">
        <v>38</v>
      </c>
      <c r="O872" s="91"/>
      <c r="P872" s="227">
        <f>O872*H872</f>
        <v>0</v>
      </c>
      <c r="Q872" s="227">
        <v>0</v>
      </c>
      <c r="R872" s="227">
        <f>Q872*H872</f>
        <v>0</v>
      </c>
      <c r="S872" s="227">
        <v>0</v>
      </c>
      <c r="T872" s="228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29" t="s">
        <v>199</v>
      </c>
      <c r="AT872" s="229" t="s">
        <v>158</v>
      </c>
      <c r="AU872" s="229" t="s">
        <v>83</v>
      </c>
      <c r="AY872" s="17" t="s">
        <v>156</v>
      </c>
      <c r="BE872" s="230">
        <f>IF(N872="základní",J872,0)</f>
        <v>0</v>
      </c>
      <c r="BF872" s="230">
        <f>IF(N872="snížená",J872,0)</f>
        <v>0</v>
      </c>
      <c r="BG872" s="230">
        <f>IF(N872="zákl. přenesená",J872,0)</f>
        <v>0</v>
      </c>
      <c r="BH872" s="230">
        <f>IF(N872="sníž. přenesená",J872,0)</f>
        <v>0</v>
      </c>
      <c r="BI872" s="230">
        <f>IF(N872="nulová",J872,0)</f>
        <v>0</v>
      </c>
      <c r="BJ872" s="17" t="s">
        <v>81</v>
      </c>
      <c r="BK872" s="230">
        <f>ROUND(I872*H872,2)</f>
        <v>0</v>
      </c>
      <c r="BL872" s="17" t="s">
        <v>199</v>
      </c>
      <c r="BM872" s="229" t="s">
        <v>997</v>
      </c>
    </row>
    <row r="873" s="2" customFormat="1">
      <c r="A873" s="38"/>
      <c r="B873" s="39"/>
      <c r="C873" s="40"/>
      <c r="D873" s="231" t="s">
        <v>163</v>
      </c>
      <c r="E873" s="40"/>
      <c r="F873" s="232" t="s">
        <v>995</v>
      </c>
      <c r="G873" s="40"/>
      <c r="H873" s="40"/>
      <c r="I873" s="233"/>
      <c r="J873" s="40"/>
      <c r="K873" s="40"/>
      <c r="L873" s="44"/>
      <c r="M873" s="234"/>
      <c r="N873" s="235"/>
      <c r="O873" s="91"/>
      <c r="P873" s="91"/>
      <c r="Q873" s="91"/>
      <c r="R873" s="91"/>
      <c r="S873" s="91"/>
      <c r="T873" s="92"/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T873" s="17" t="s">
        <v>163</v>
      </c>
      <c r="AU873" s="17" t="s">
        <v>83</v>
      </c>
    </row>
    <row r="874" s="13" customFormat="1">
      <c r="A874" s="13"/>
      <c r="B874" s="236"/>
      <c r="C874" s="237"/>
      <c r="D874" s="231" t="s">
        <v>164</v>
      </c>
      <c r="E874" s="238" t="s">
        <v>1</v>
      </c>
      <c r="F874" s="239" t="s">
        <v>226</v>
      </c>
      <c r="G874" s="237"/>
      <c r="H874" s="240">
        <v>1</v>
      </c>
      <c r="I874" s="241"/>
      <c r="J874" s="237"/>
      <c r="K874" s="237"/>
      <c r="L874" s="242"/>
      <c r="M874" s="243"/>
      <c r="N874" s="244"/>
      <c r="O874" s="244"/>
      <c r="P874" s="244"/>
      <c r="Q874" s="244"/>
      <c r="R874" s="244"/>
      <c r="S874" s="244"/>
      <c r="T874" s="245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6" t="s">
        <v>164</v>
      </c>
      <c r="AU874" s="246" t="s">
        <v>83</v>
      </c>
      <c r="AV874" s="13" t="s">
        <v>83</v>
      </c>
      <c r="AW874" s="13" t="s">
        <v>31</v>
      </c>
      <c r="AX874" s="13" t="s">
        <v>73</v>
      </c>
      <c r="AY874" s="246" t="s">
        <v>156</v>
      </c>
    </row>
    <row r="875" s="14" customFormat="1">
      <c r="A875" s="14"/>
      <c r="B875" s="247"/>
      <c r="C875" s="248"/>
      <c r="D875" s="231" t="s">
        <v>164</v>
      </c>
      <c r="E875" s="249" t="s">
        <v>1</v>
      </c>
      <c r="F875" s="250" t="s">
        <v>168</v>
      </c>
      <c r="G875" s="248"/>
      <c r="H875" s="251">
        <v>1</v>
      </c>
      <c r="I875" s="252"/>
      <c r="J875" s="248"/>
      <c r="K875" s="248"/>
      <c r="L875" s="253"/>
      <c r="M875" s="254"/>
      <c r="N875" s="255"/>
      <c r="O875" s="255"/>
      <c r="P875" s="255"/>
      <c r="Q875" s="255"/>
      <c r="R875" s="255"/>
      <c r="S875" s="255"/>
      <c r="T875" s="25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7" t="s">
        <v>164</v>
      </c>
      <c r="AU875" s="257" t="s">
        <v>83</v>
      </c>
      <c r="AV875" s="14" t="s">
        <v>162</v>
      </c>
      <c r="AW875" s="14" t="s">
        <v>31</v>
      </c>
      <c r="AX875" s="14" t="s">
        <v>81</v>
      </c>
      <c r="AY875" s="257" t="s">
        <v>156</v>
      </c>
    </row>
    <row r="876" s="2" customFormat="1" ht="21.75" customHeight="1">
      <c r="A876" s="38"/>
      <c r="B876" s="39"/>
      <c r="C876" s="218" t="s">
        <v>998</v>
      </c>
      <c r="D876" s="218" t="s">
        <v>158</v>
      </c>
      <c r="E876" s="219" t="s">
        <v>999</v>
      </c>
      <c r="F876" s="220" t="s">
        <v>1000</v>
      </c>
      <c r="G876" s="221" t="s">
        <v>996</v>
      </c>
      <c r="H876" s="222">
        <v>1</v>
      </c>
      <c r="I876" s="223"/>
      <c r="J876" s="224">
        <f>ROUND(I876*H876,2)</f>
        <v>0</v>
      </c>
      <c r="K876" s="220" t="s">
        <v>1</v>
      </c>
      <c r="L876" s="44"/>
      <c r="M876" s="225" t="s">
        <v>1</v>
      </c>
      <c r="N876" s="226" t="s">
        <v>38</v>
      </c>
      <c r="O876" s="91"/>
      <c r="P876" s="227">
        <f>O876*H876</f>
        <v>0</v>
      </c>
      <c r="Q876" s="227">
        <v>0</v>
      </c>
      <c r="R876" s="227">
        <f>Q876*H876</f>
        <v>0</v>
      </c>
      <c r="S876" s="227">
        <v>0</v>
      </c>
      <c r="T876" s="228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29" t="s">
        <v>199</v>
      </c>
      <c r="AT876" s="229" t="s">
        <v>158</v>
      </c>
      <c r="AU876" s="229" t="s">
        <v>83</v>
      </c>
      <c r="AY876" s="17" t="s">
        <v>156</v>
      </c>
      <c r="BE876" s="230">
        <f>IF(N876="základní",J876,0)</f>
        <v>0</v>
      </c>
      <c r="BF876" s="230">
        <f>IF(N876="snížená",J876,0)</f>
        <v>0</v>
      </c>
      <c r="BG876" s="230">
        <f>IF(N876="zákl. přenesená",J876,0)</f>
        <v>0</v>
      </c>
      <c r="BH876" s="230">
        <f>IF(N876="sníž. přenesená",J876,0)</f>
        <v>0</v>
      </c>
      <c r="BI876" s="230">
        <f>IF(N876="nulová",J876,0)</f>
        <v>0</v>
      </c>
      <c r="BJ876" s="17" t="s">
        <v>81</v>
      </c>
      <c r="BK876" s="230">
        <f>ROUND(I876*H876,2)</f>
        <v>0</v>
      </c>
      <c r="BL876" s="17" t="s">
        <v>199</v>
      </c>
      <c r="BM876" s="229" t="s">
        <v>1001</v>
      </c>
    </row>
    <row r="877" s="2" customFormat="1">
      <c r="A877" s="38"/>
      <c r="B877" s="39"/>
      <c r="C877" s="40"/>
      <c r="D877" s="231" t="s">
        <v>163</v>
      </c>
      <c r="E877" s="40"/>
      <c r="F877" s="232" t="s">
        <v>1000</v>
      </c>
      <c r="G877" s="40"/>
      <c r="H877" s="40"/>
      <c r="I877" s="233"/>
      <c r="J877" s="40"/>
      <c r="K877" s="40"/>
      <c r="L877" s="44"/>
      <c r="M877" s="234"/>
      <c r="N877" s="235"/>
      <c r="O877" s="91"/>
      <c r="P877" s="91"/>
      <c r="Q877" s="91"/>
      <c r="R877" s="91"/>
      <c r="S877" s="91"/>
      <c r="T877" s="92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T877" s="17" t="s">
        <v>163</v>
      </c>
      <c r="AU877" s="17" t="s">
        <v>83</v>
      </c>
    </row>
    <row r="878" s="13" customFormat="1">
      <c r="A878" s="13"/>
      <c r="B878" s="236"/>
      <c r="C878" s="237"/>
      <c r="D878" s="231" t="s">
        <v>164</v>
      </c>
      <c r="E878" s="238" t="s">
        <v>1</v>
      </c>
      <c r="F878" s="239" t="s">
        <v>1002</v>
      </c>
      <c r="G878" s="237"/>
      <c r="H878" s="240">
        <v>1</v>
      </c>
      <c r="I878" s="241"/>
      <c r="J878" s="237"/>
      <c r="K878" s="237"/>
      <c r="L878" s="242"/>
      <c r="M878" s="243"/>
      <c r="N878" s="244"/>
      <c r="O878" s="244"/>
      <c r="P878" s="244"/>
      <c r="Q878" s="244"/>
      <c r="R878" s="244"/>
      <c r="S878" s="244"/>
      <c r="T878" s="245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6" t="s">
        <v>164</v>
      </c>
      <c r="AU878" s="246" t="s">
        <v>83</v>
      </c>
      <c r="AV878" s="13" t="s">
        <v>83</v>
      </c>
      <c r="AW878" s="13" t="s">
        <v>31</v>
      </c>
      <c r="AX878" s="13" t="s">
        <v>73</v>
      </c>
      <c r="AY878" s="246" t="s">
        <v>156</v>
      </c>
    </row>
    <row r="879" s="14" customFormat="1">
      <c r="A879" s="14"/>
      <c r="B879" s="247"/>
      <c r="C879" s="248"/>
      <c r="D879" s="231" t="s">
        <v>164</v>
      </c>
      <c r="E879" s="249" t="s">
        <v>1</v>
      </c>
      <c r="F879" s="250" t="s">
        <v>168</v>
      </c>
      <c r="G879" s="248"/>
      <c r="H879" s="251">
        <v>1</v>
      </c>
      <c r="I879" s="252"/>
      <c r="J879" s="248"/>
      <c r="K879" s="248"/>
      <c r="L879" s="253"/>
      <c r="M879" s="254"/>
      <c r="N879" s="255"/>
      <c r="O879" s="255"/>
      <c r="P879" s="255"/>
      <c r="Q879" s="255"/>
      <c r="R879" s="255"/>
      <c r="S879" s="255"/>
      <c r="T879" s="256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7" t="s">
        <v>164</v>
      </c>
      <c r="AU879" s="257" t="s">
        <v>83</v>
      </c>
      <c r="AV879" s="14" t="s">
        <v>162</v>
      </c>
      <c r="AW879" s="14" t="s">
        <v>31</v>
      </c>
      <c r="AX879" s="14" t="s">
        <v>81</v>
      </c>
      <c r="AY879" s="257" t="s">
        <v>156</v>
      </c>
    </row>
    <row r="880" s="2" customFormat="1" ht="33" customHeight="1">
      <c r="A880" s="38"/>
      <c r="B880" s="39"/>
      <c r="C880" s="218" t="s">
        <v>602</v>
      </c>
      <c r="D880" s="218" t="s">
        <v>158</v>
      </c>
      <c r="E880" s="219" t="s">
        <v>1003</v>
      </c>
      <c r="F880" s="220" t="s">
        <v>1004</v>
      </c>
      <c r="G880" s="221" t="s">
        <v>996</v>
      </c>
      <c r="H880" s="222">
        <v>3</v>
      </c>
      <c r="I880" s="223"/>
      <c r="J880" s="224">
        <f>ROUND(I880*H880,2)</f>
        <v>0</v>
      </c>
      <c r="K880" s="220" t="s">
        <v>1</v>
      </c>
      <c r="L880" s="44"/>
      <c r="M880" s="225" t="s">
        <v>1</v>
      </c>
      <c r="N880" s="226" t="s">
        <v>38</v>
      </c>
      <c r="O880" s="91"/>
      <c r="P880" s="227">
        <f>O880*H880</f>
        <v>0</v>
      </c>
      <c r="Q880" s="227">
        <v>0</v>
      </c>
      <c r="R880" s="227">
        <f>Q880*H880</f>
        <v>0</v>
      </c>
      <c r="S880" s="227">
        <v>0</v>
      </c>
      <c r="T880" s="228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29" t="s">
        <v>199</v>
      </c>
      <c r="AT880" s="229" t="s">
        <v>158</v>
      </c>
      <c r="AU880" s="229" t="s">
        <v>83</v>
      </c>
      <c r="AY880" s="17" t="s">
        <v>156</v>
      </c>
      <c r="BE880" s="230">
        <f>IF(N880="základní",J880,0)</f>
        <v>0</v>
      </c>
      <c r="BF880" s="230">
        <f>IF(N880="snížená",J880,0)</f>
        <v>0</v>
      </c>
      <c r="BG880" s="230">
        <f>IF(N880="zákl. přenesená",J880,0)</f>
        <v>0</v>
      </c>
      <c r="BH880" s="230">
        <f>IF(N880="sníž. přenesená",J880,0)</f>
        <v>0</v>
      </c>
      <c r="BI880" s="230">
        <f>IF(N880="nulová",J880,0)</f>
        <v>0</v>
      </c>
      <c r="BJ880" s="17" t="s">
        <v>81</v>
      </c>
      <c r="BK880" s="230">
        <f>ROUND(I880*H880,2)</f>
        <v>0</v>
      </c>
      <c r="BL880" s="17" t="s">
        <v>199</v>
      </c>
      <c r="BM880" s="229" t="s">
        <v>1005</v>
      </c>
    </row>
    <row r="881" s="2" customFormat="1">
      <c r="A881" s="38"/>
      <c r="B881" s="39"/>
      <c r="C881" s="40"/>
      <c r="D881" s="231" t="s">
        <v>163</v>
      </c>
      <c r="E881" s="40"/>
      <c r="F881" s="232" t="s">
        <v>1004</v>
      </c>
      <c r="G881" s="40"/>
      <c r="H881" s="40"/>
      <c r="I881" s="233"/>
      <c r="J881" s="40"/>
      <c r="K881" s="40"/>
      <c r="L881" s="44"/>
      <c r="M881" s="234"/>
      <c r="N881" s="235"/>
      <c r="O881" s="91"/>
      <c r="P881" s="91"/>
      <c r="Q881" s="91"/>
      <c r="R881" s="91"/>
      <c r="S881" s="91"/>
      <c r="T881" s="92"/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T881" s="17" t="s">
        <v>163</v>
      </c>
      <c r="AU881" s="17" t="s">
        <v>83</v>
      </c>
    </row>
    <row r="882" s="2" customFormat="1" ht="24.15" customHeight="1">
      <c r="A882" s="38"/>
      <c r="B882" s="39"/>
      <c r="C882" s="218" t="s">
        <v>1006</v>
      </c>
      <c r="D882" s="218" t="s">
        <v>158</v>
      </c>
      <c r="E882" s="219" t="s">
        <v>1007</v>
      </c>
      <c r="F882" s="220" t="s">
        <v>1008</v>
      </c>
      <c r="G882" s="221" t="s">
        <v>194</v>
      </c>
      <c r="H882" s="222">
        <v>2.1699999999999999</v>
      </c>
      <c r="I882" s="223"/>
      <c r="J882" s="224">
        <f>ROUND(I882*H882,2)</f>
        <v>0</v>
      </c>
      <c r="K882" s="220" t="s">
        <v>1</v>
      </c>
      <c r="L882" s="44"/>
      <c r="M882" s="225" t="s">
        <v>1</v>
      </c>
      <c r="N882" s="226" t="s">
        <v>38</v>
      </c>
      <c r="O882" s="91"/>
      <c r="P882" s="227">
        <f>O882*H882</f>
        <v>0</v>
      </c>
      <c r="Q882" s="227">
        <v>0</v>
      </c>
      <c r="R882" s="227">
        <f>Q882*H882</f>
        <v>0</v>
      </c>
      <c r="S882" s="227">
        <v>0</v>
      </c>
      <c r="T882" s="228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9" t="s">
        <v>199</v>
      </c>
      <c r="AT882" s="229" t="s">
        <v>158</v>
      </c>
      <c r="AU882" s="229" t="s">
        <v>83</v>
      </c>
      <c r="AY882" s="17" t="s">
        <v>156</v>
      </c>
      <c r="BE882" s="230">
        <f>IF(N882="základní",J882,0)</f>
        <v>0</v>
      </c>
      <c r="BF882" s="230">
        <f>IF(N882="snížená",J882,0)</f>
        <v>0</v>
      </c>
      <c r="BG882" s="230">
        <f>IF(N882="zákl. přenesená",J882,0)</f>
        <v>0</v>
      </c>
      <c r="BH882" s="230">
        <f>IF(N882="sníž. přenesená",J882,0)</f>
        <v>0</v>
      </c>
      <c r="BI882" s="230">
        <f>IF(N882="nulová",J882,0)</f>
        <v>0</v>
      </c>
      <c r="BJ882" s="17" t="s">
        <v>81</v>
      </c>
      <c r="BK882" s="230">
        <f>ROUND(I882*H882,2)</f>
        <v>0</v>
      </c>
      <c r="BL882" s="17" t="s">
        <v>199</v>
      </c>
      <c r="BM882" s="229" t="s">
        <v>1009</v>
      </c>
    </row>
    <row r="883" s="2" customFormat="1">
      <c r="A883" s="38"/>
      <c r="B883" s="39"/>
      <c r="C883" s="40"/>
      <c r="D883" s="231" t="s">
        <v>163</v>
      </c>
      <c r="E883" s="40"/>
      <c r="F883" s="232" t="s">
        <v>1008</v>
      </c>
      <c r="G883" s="40"/>
      <c r="H883" s="40"/>
      <c r="I883" s="233"/>
      <c r="J883" s="40"/>
      <c r="K883" s="40"/>
      <c r="L883" s="44"/>
      <c r="M883" s="234"/>
      <c r="N883" s="235"/>
      <c r="O883" s="91"/>
      <c r="P883" s="91"/>
      <c r="Q883" s="91"/>
      <c r="R883" s="91"/>
      <c r="S883" s="91"/>
      <c r="T883" s="92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T883" s="17" t="s">
        <v>163</v>
      </c>
      <c r="AU883" s="17" t="s">
        <v>83</v>
      </c>
    </row>
    <row r="884" s="12" customFormat="1" ht="22.8" customHeight="1">
      <c r="A884" s="12"/>
      <c r="B884" s="202"/>
      <c r="C884" s="203"/>
      <c r="D884" s="204" t="s">
        <v>72</v>
      </c>
      <c r="E884" s="216" t="s">
        <v>1010</v>
      </c>
      <c r="F884" s="216" t="s">
        <v>1011</v>
      </c>
      <c r="G884" s="203"/>
      <c r="H884" s="203"/>
      <c r="I884" s="206"/>
      <c r="J884" s="217">
        <f>BK884</f>
        <v>0</v>
      </c>
      <c r="K884" s="203"/>
      <c r="L884" s="208"/>
      <c r="M884" s="209"/>
      <c r="N884" s="210"/>
      <c r="O884" s="210"/>
      <c r="P884" s="211">
        <f>SUM(P885:P902)</f>
        <v>0</v>
      </c>
      <c r="Q884" s="210"/>
      <c r="R884" s="211">
        <f>SUM(R885:R902)</f>
        <v>0</v>
      </c>
      <c r="S884" s="210"/>
      <c r="T884" s="212">
        <f>SUM(T885:T902)</f>
        <v>0</v>
      </c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R884" s="213" t="s">
        <v>83</v>
      </c>
      <c r="AT884" s="214" t="s">
        <v>72</v>
      </c>
      <c r="AU884" s="214" t="s">
        <v>81</v>
      </c>
      <c r="AY884" s="213" t="s">
        <v>156</v>
      </c>
      <c r="BK884" s="215">
        <f>SUM(BK885:BK902)</f>
        <v>0</v>
      </c>
    </row>
    <row r="885" s="2" customFormat="1" ht="16.5" customHeight="1">
      <c r="A885" s="38"/>
      <c r="B885" s="39"/>
      <c r="C885" s="218" t="s">
        <v>607</v>
      </c>
      <c r="D885" s="218" t="s">
        <v>158</v>
      </c>
      <c r="E885" s="219" t="s">
        <v>1012</v>
      </c>
      <c r="F885" s="220" t="s">
        <v>1013</v>
      </c>
      <c r="G885" s="221" t="s">
        <v>161</v>
      </c>
      <c r="H885" s="222">
        <v>0.71999999999999997</v>
      </c>
      <c r="I885" s="223"/>
      <c r="J885" s="224">
        <f>ROUND(I885*H885,2)</f>
        <v>0</v>
      </c>
      <c r="K885" s="220" t="s">
        <v>1</v>
      </c>
      <c r="L885" s="44"/>
      <c r="M885" s="225" t="s">
        <v>1</v>
      </c>
      <c r="N885" s="226" t="s">
        <v>38</v>
      </c>
      <c r="O885" s="91"/>
      <c r="P885" s="227">
        <f>O885*H885</f>
        <v>0</v>
      </c>
      <c r="Q885" s="227">
        <v>0</v>
      </c>
      <c r="R885" s="227">
        <f>Q885*H885</f>
        <v>0</v>
      </c>
      <c r="S885" s="227">
        <v>0</v>
      </c>
      <c r="T885" s="228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9" t="s">
        <v>199</v>
      </c>
      <c r="AT885" s="229" t="s">
        <v>158</v>
      </c>
      <c r="AU885" s="229" t="s">
        <v>83</v>
      </c>
      <c r="AY885" s="17" t="s">
        <v>156</v>
      </c>
      <c r="BE885" s="230">
        <f>IF(N885="základní",J885,0)</f>
        <v>0</v>
      </c>
      <c r="BF885" s="230">
        <f>IF(N885="snížená",J885,0)</f>
        <v>0</v>
      </c>
      <c r="BG885" s="230">
        <f>IF(N885="zákl. přenesená",J885,0)</f>
        <v>0</v>
      </c>
      <c r="BH885" s="230">
        <f>IF(N885="sníž. přenesená",J885,0)</f>
        <v>0</v>
      </c>
      <c r="BI885" s="230">
        <f>IF(N885="nulová",J885,0)</f>
        <v>0</v>
      </c>
      <c r="BJ885" s="17" t="s">
        <v>81</v>
      </c>
      <c r="BK885" s="230">
        <f>ROUND(I885*H885,2)</f>
        <v>0</v>
      </c>
      <c r="BL885" s="17" t="s">
        <v>199</v>
      </c>
      <c r="BM885" s="229" t="s">
        <v>1014</v>
      </c>
    </row>
    <row r="886" s="2" customFormat="1">
      <c r="A886" s="38"/>
      <c r="B886" s="39"/>
      <c r="C886" s="40"/>
      <c r="D886" s="231" t="s">
        <v>163</v>
      </c>
      <c r="E886" s="40"/>
      <c r="F886" s="232" t="s">
        <v>1013</v>
      </c>
      <c r="G886" s="40"/>
      <c r="H886" s="40"/>
      <c r="I886" s="233"/>
      <c r="J886" s="40"/>
      <c r="K886" s="40"/>
      <c r="L886" s="44"/>
      <c r="M886" s="234"/>
      <c r="N886" s="235"/>
      <c r="O886" s="91"/>
      <c r="P886" s="91"/>
      <c r="Q886" s="91"/>
      <c r="R886" s="91"/>
      <c r="S886" s="91"/>
      <c r="T886" s="92"/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T886" s="17" t="s">
        <v>163</v>
      </c>
      <c r="AU886" s="17" t="s">
        <v>83</v>
      </c>
    </row>
    <row r="887" s="13" customFormat="1">
      <c r="A887" s="13"/>
      <c r="B887" s="236"/>
      <c r="C887" s="237"/>
      <c r="D887" s="231" t="s">
        <v>164</v>
      </c>
      <c r="E887" s="238" t="s">
        <v>1</v>
      </c>
      <c r="F887" s="239" t="s">
        <v>1015</v>
      </c>
      <c r="G887" s="237"/>
      <c r="H887" s="240">
        <v>0.72000000000000008</v>
      </c>
      <c r="I887" s="241"/>
      <c r="J887" s="237"/>
      <c r="K887" s="237"/>
      <c r="L887" s="242"/>
      <c r="M887" s="243"/>
      <c r="N887" s="244"/>
      <c r="O887" s="244"/>
      <c r="P887" s="244"/>
      <c r="Q887" s="244"/>
      <c r="R887" s="244"/>
      <c r="S887" s="244"/>
      <c r="T887" s="245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6" t="s">
        <v>164</v>
      </c>
      <c r="AU887" s="246" t="s">
        <v>83</v>
      </c>
      <c r="AV887" s="13" t="s">
        <v>83</v>
      </c>
      <c r="AW887" s="13" t="s">
        <v>31</v>
      </c>
      <c r="AX887" s="13" t="s">
        <v>73</v>
      </c>
      <c r="AY887" s="246" t="s">
        <v>156</v>
      </c>
    </row>
    <row r="888" s="14" customFormat="1">
      <c r="A888" s="14"/>
      <c r="B888" s="247"/>
      <c r="C888" s="248"/>
      <c r="D888" s="231" t="s">
        <v>164</v>
      </c>
      <c r="E888" s="249" t="s">
        <v>1</v>
      </c>
      <c r="F888" s="250" t="s">
        <v>168</v>
      </c>
      <c r="G888" s="248"/>
      <c r="H888" s="251">
        <v>0.72000000000000008</v>
      </c>
      <c r="I888" s="252"/>
      <c r="J888" s="248"/>
      <c r="K888" s="248"/>
      <c r="L888" s="253"/>
      <c r="M888" s="254"/>
      <c r="N888" s="255"/>
      <c r="O888" s="255"/>
      <c r="P888" s="255"/>
      <c r="Q888" s="255"/>
      <c r="R888" s="255"/>
      <c r="S888" s="255"/>
      <c r="T888" s="256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7" t="s">
        <v>164</v>
      </c>
      <c r="AU888" s="257" t="s">
        <v>83</v>
      </c>
      <c r="AV888" s="14" t="s">
        <v>162</v>
      </c>
      <c r="AW888" s="14" t="s">
        <v>31</v>
      </c>
      <c r="AX888" s="14" t="s">
        <v>81</v>
      </c>
      <c r="AY888" s="257" t="s">
        <v>156</v>
      </c>
    </row>
    <row r="889" s="2" customFormat="1" ht="24.15" customHeight="1">
      <c r="A889" s="38"/>
      <c r="B889" s="39"/>
      <c r="C889" s="218" t="s">
        <v>1016</v>
      </c>
      <c r="D889" s="218" t="s">
        <v>158</v>
      </c>
      <c r="E889" s="219" t="s">
        <v>1017</v>
      </c>
      <c r="F889" s="220" t="s">
        <v>1018</v>
      </c>
      <c r="G889" s="221" t="s">
        <v>208</v>
      </c>
      <c r="H889" s="222">
        <v>0.59999999999999998</v>
      </c>
      <c r="I889" s="223"/>
      <c r="J889" s="224">
        <f>ROUND(I889*H889,2)</f>
        <v>0</v>
      </c>
      <c r="K889" s="220" t="s">
        <v>1</v>
      </c>
      <c r="L889" s="44"/>
      <c r="M889" s="225" t="s">
        <v>1</v>
      </c>
      <c r="N889" s="226" t="s">
        <v>38</v>
      </c>
      <c r="O889" s="91"/>
      <c r="P889" s="227">
        <f>O889*H889</f>
        <v>0</v>
      </c>
      <c r="Q889" s="227">
        <v>0</v>
      </c>
      <c r="R889" s="227">
        <f>Q889*H889</f>
        <v>0</v>
      </c>
      <c r="S889" s="227">
        <v>0</v>
      </c>
      <c r="T889" s="228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9" t="s">
        <v>199</v>
      </c>
      <c r="AT889" s="229" t="s">
        <v>158</v>
      </c>
      <c r="AU889" s="229" t="s">
        <v>83</v>
      </c>
      <c r="AY889" s="17" t="s">
        <v>156</v>
      </c>
      <c r="BE889" s="230">
        <f>IF(N889="základní",J889,0)</f>
        <v>0</v>
      </c>
      <c r="BF889" s="230">
        <f>IF(N889="snížená",J889,0)</f>
        <v>0</v>
      </c>
      <c r="BG889" s="230">
        <f>IF(N889="zákl. přenesená",J889,0)</f>
        <v>0</v>
      </c>
      <c r="BH889" s="230">
        <f>IF(N889="sníž. přenesená",J889,0)</f>
        <v>0</v>
      </c>
      <c r="BI889" s="230">
        <f>IF(N889="nulová",J889,0)</f>
        <v>0</v>
      </c>
      <c r="BJ889" s="17" t="s">
        <v>81</v>
      </c>
      <c r="BK889" s="230">
        <f>ROUND(I889*H889,2)</f>
        <v>0</v>
      </c>
      <c r="BL889" s="17" t="s">
        <v>199</v>
      </c>
      <c r="BM889" s="229" t="s">
        <v>1019</v>
      </c>
    </row>
    <row r="890" s="2" customFormat="1">
      <c r="A890" s="38"/>
      <c r="B890" s="39"/>
      <c r="C890" s="40"/>
      <c r="D890" s="231" t="s">
        <v>163</v>
      </c>
      <c r="E890" s="40"/>
      <c r="F890" s="232" t="s">
        <v>1018</v>
      </c>
      <c r="G890" s="40"/>
      <c r="H890" s="40"/>
      <c r="I890" s="233"/>
      <c r="J890" s="40"/>
      <c r="K890" s="40"/>
      <c r="L890" s="44"/>
      <c r="M890" s="234"/>
      <c r="N890" s="235"/>
      <c r="O890" s="91"/>
      <c r="P890" s="91"/>
      <c r="Q890" s="91"/>
      <c r="R890" s="91"/>
      <c r="S890" s="91"/>
      <c r="T890" s="92"/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T890" s="17" t="s">
        <v>163</v>
      </c>
      <c r="AU890" s="17" t="s">
        <v>83</v>
      </c>
    </row>
    <row r="891" s="13" customFormat="1">
      <c r="A891" s="13"/>
      <c r="B891" s="236"/>
      <c r="C891" s="237"/>
      <c r="D891" s="231" t="s">
        <v>164</v>
      </c>
      <c r="E891" s="238" t="s">
        <v>1</v>
      </c>
      <c r="F891" s="239" t="s">
        <v>1020</v>
      </c>
      <c r="G891" s="237"/>
      <c r="H891" s="240">
        <v>0.59999999999999998</v>
      </c>
      <c r="I891" s="241"/>
      <c r="J891" s="237"/>
      <c r="K891" s="237"/>
      <c r="L891" s="242"/>
      <c r="M891" s="243"/>
      <c r="N891" s="244"/>
      <c r="O891" s="244"/>
      <c r="P891" s="244"/>
      <c r="Q891" s="244"/>
      <c r="R891" s="244"/>
      <c r="S891" s="244"/>
      <c r="T891" s="245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6" t="s">
        <v>164</v>
      </c>
      <c r="AU891" s="246" t="s">
        <v>83</v>
      </c>
      <c r="AV891" s="13" t="s">
        <v>83</v>
      </c>
      <c r="AW891" s="13" t="s">
        <v>31</v>
      </c>
      <c r="AX891" s="13" t="s">
        <v>73</v>
      </c>
      <c r="AY891" s="246" t="s">
        <v>156</v>
      </c>
    </row>
    <row r="892" s="14" customFormat="1">
      <c r="A892" s="14"/>
      <c r="B892" s="247"/>
      <c r="C892" s="248"/>
      <c r="D892" s="231" t="s">
        <v>164</v>
      </c>
      <c r="E892" s="249" t="s">
        <v>1</v>
      </c>
      <c r="F892" s="250" t="s">
        <v>168</v>
      </c>
      <c r="G892" s="248"/>
      <c r="H892" s="251">
        <v>0.59999999999999998</v>
      </c>
      <c r="I892" s="252"/>
      <c r="J892" s="248"/>
      <c r="K892" s="248"/>
      <c r="L892" s="253"/>
      <c r="M892" s="254"/>
      <c r="N892" s="255"/>
      <c r="O892" s="255"/>
      <c r="P892" s="255"/>
      <c r="Q892" s="255"/>
      <c r="R892" s="255"/>
      <c r="S892" s="255"/>
      <c r="T892" s="256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7" t="s">
        <v>164</v>
      </c>
      <c r="AU892" s="257" t="s">
        <v>83</v>
      </c>
      <c r="AV892" s="14" t="s">
        <v>162</v>
      </c>
      <c r="AW892" s="14" t="s">
        <v>31</v>
      </c>
      <c r="AX892" s="14" t="s">
        <v>81</v>
      </c>
      <c r="AY892" s="257" t="s">
        <v>156</v>
      </c>
    </row>
    <row r="893" s="2" customFormat="1" ht="33" customHeight="1">
      <c r="A893" s="38"/>
      <c r="B893" s="39"/>
      <c r="C893" s="218" t="s">
        <v>611</v>
      </c>
      <c r="D893" s="218" t="s">
        <v>158</v>
      </c>
      <c r="E893" s="219" t="s">
        <v>1021</v>
      </c>
      <c r="F893" s="220" t="s">
        <v>1022</v>
      </c>
      <c r="G893" s="221" t="s">
        <v>208</v>
      </c>
      <c r="H893" s="222">
        <v>1.3999999999999999</v>
      </c>
      <c r="I893" s="223"/>
      <c r="J893" s="224">
        <f>ROUND(I893*H893,2)</f>
        <v>0</v>
      </c>
      <c r="K893" s="220" t="s">
        <v>1</v>
      </c>
      <c r="L893" s="44"/>
      <c r="M893" s="225" t="s">
        <v>1</v>
      </c>
      <c r="N893" s="226" t="s">
        <v>38</v>
      </c>
      <c r="O893" s="91"/>
      <c r="P893" s="227">
        <f>O893*H893</f>
        <v>0</v>
      </c>
      <c r="Q893" s="227">
        <v>0</v>
      </c>
      <c r="R893" s="227">
        <f>Q893*H893</f>
        <v>0</v>
      </c>
      <c r="S893" s="227">
        <v>0</v>
      </c>
      <c r="T893" s="228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29" t="s">
        <v>199</v>
      </c>
      <c r="AT893" s="229" t="s">
        <v>158</v>
      </c>
      <c r="AU893" s="229" t="s">
        <v>83</v>
      </c>
      <c r="AY893" s="17" t="s">
        <v>156</v>
      </c>
      <c r="BE893" s="230">
        <f>IF(N893="základní",J893,0)</f>
        <v>0</v>
      </c>
      <c r="BF893" s="230">
        <f>IF(N893="snížená",J893,0)</f>
        <v>0</v>
      </c>
      <c r="BG893" s="230">
        <f>IF(N893="zákl. přenesená",J893,0)</f>
        <v>0</v>
      </c>
      <c r="BH893" s="230">
        <f>IF(N893="sníž. přenesená",J893,0)</f>
        <v>0</v>
      </c>
      <c r="BI893" s="230">
        <f>IF(N893="nulová",J893,0)</f>
        <v>0</v>
      </c>
      <c r="BJ893" s="17" t="s">
        <v>81</v>
      </c>
      <c r="BK893" s="230">
        <f>ROUND(I893*H893,2)</f>
        <v>0</v>
      </c>
      <c r="BL893" s="17" t="s">
        <v>199</v>
      </c>
      <c r="BM893" s="229" t="s">
        <v>1023</v>
      </c>
    </row>
    <row r="894" s="2" customFormat="1">
      <c r="A894" s="38"/>
      <c r="B894" s="39"/>
      <c r="C894" s="40"/>
      <c r="D894" s="231" t="s">
        <v>163</v>
      </c>
      <c r="E894" s="40"/>
      <c r="F894" s="232" t="s">
        <v>1022</v>
      </c>
      <c r="G894" s="40"/>
      <c r="H894" s="40"/>
      <c r="I894" s="233"/>
      <c r="J894" s="40"/>
      <c r="K894" s="40"/>
      <c r="L894" s="44"/>
      <c r="M894" s="234"/>
      <c r="N894" s="235"/>
      <c r="O894" s="91"/>
      <c r="P894" s="91"/>
      <c r="Q894" s="91"/>
      <c r="R894" s="91"/>
      <c r="S894" s="91"/>
      <c r="T894" s="92"/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T894" s="17" t="s">
        <v>163</v>
      </c>
      <c r="AU894" s="17" t="s">
        <v>83</v>
      </c>
    </row>
    <row r="895" s="13" customFormat="1">
      <c r="A895" s="13"/>
      <c r="B895" s="236"/>
      <c r="C895" s="237"/>
      <c r="D895" s="231" t="s">
        <v>164</v>
      </c>
      <c r="E895" s="238" t="s">
        <v>1</v>
      </c>
      <c r="F895" s="239" t="s">
        <v>1024</v>
      </c>
      <c r="G895" s="237"/>
      <c r="H895" s="240">
        <v>1.3999999999999999</v>
      </c>
      <c r="I895" s="241"/>
      <c r="J895" s="237"/>
      <c r="K895" s="237"/>
      <c r="L895" s="242"/>
      <c r="M895" s="243"/>
      <c r="N895" s="244"/>
      <c r="O895" s="244"/>
      <c r="P895" s="244"/>
      <c r="Q895" s="244"/>
      <c r="R895" s="244"/>
      <c r="S895" s="244"/>
      <c r="T895" s="245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6" t="s">
        <v>164</v>
      </c>
      <c r="AU895" s="246" t="s">
        <v>83</v>
      </c>
      <c r="AV895" s="13" t="s">
        <v>83</v>
      </c>
      <c r="AW895" s="13" t="s">
        <v>31</v>
      </c>
      <c r="AX895" s="13" t="s">
        <v>73</v>
      </c>
      <c r="AY895" s="246" t="s">
        <v>156</v>
      </c>
    </row>
    <row r="896" s="14" customFormat="1">
      <c r="A896" s="14"/>
      <c r="B896" s="247"/>
      <c r="C896" s="248"/>
      <c r="D896" s="231" t="s">
        <v>164</v>
      </c>
      <c r="E896" s="249" t="s">
        <v>1</v>
      </c>
      <c r="F896" s="250" t="s">
        <v>168</v>
      </c>
      <c r="G896" s="248"/>
      <c r="H896" s="251">
        <v>1.3999999999999999</v>
      </c>
      <c r="I896" s="252"/>
      <c r="J896" s="248"/>
      <c r="K896" s="248"/>
      <c r="L896" s="253"/>
      <c r="M896" s="254"/>
      <c r="N896" s="255"/>
      <c r="O896" s="255"/>
      <c r="P896" s="255"/>
      <c r="Q896" s="255"/>
      <c r="R896" s="255"/>
      <c r="S896" s="255"/>
      <c r="T896" s="256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7" t="s">
        <v>164</v>
      </c>
      <c r="AU896" s="257" t="s">
        <v>83</v>
      </c>
      <c r="AV896" s="14" t="s">
        <v>162</v>
      </c>
      <c r="AW896" s="14" t="s">
        <v>31</v>
      </c>
      <c r="AX896" s="14" t="s">
        <v>81</v>
      </c>
      <c r="AY896" s="257" t="s">
        <v>156</v>
      </c>
    </row>
    <row r="897" s="2" customFormat="1" ht="33" customHeight="1">
      <c r="A897" s="38"/>
      <c r="B897" s="39"/>
      <c r="C897" s="218" t="s">
        <v>1025</v>
      </c>
      <c r="D897" s="218" t="s">
        <v>158</v>
      </c>
      <c r="E897" s="219" t="s">
        <v>1026</v>
      </c>
      <c r="F897" s="220" t="s">
        <v>1027</v>
      </c>
      <c r="G897" s="221" t="s">
        <v>161</v>
      </c>
      <c r="H897" s="222">
        <v>0.71999999999999997</v>
      </c>
      <c r="I897" s="223"/>
      <c r="J897" s="224">
        <f>ROUND(I897*H897,2)</f>
        <v>0</v>
      </c>
      <c r="K897" s="220" t="s">
        <v>1</v>
      </c>
      <c r="L897" s="44"/>
      <c r="M897" s="225" t="s">
        <v>1</v>
      </c>
      <c r="N897" s="226" t="s">
        <v>38</v>
      </c>
      <c r="O897" s="91"/>
      <c r="P897" s="227">
        <f>O897*H897</f>
        <v>0</v>
      </c>
      <c r="Q897" s="227">
        <v>0</v>
      </c>
      <c r="R897" s="227">
        <f>Q897*H897</f>
        <v>0</v>
      </c>
      <c r="S897" s="227">
        <v>0</v>
      </c>
      <c r="T897" s="228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29" t="s">
        <v>199</v>
      </c>
      <c r="AT897" s="229" t="s">
        <v>158</v>
      </c>
      <c r="AU897" s="229" t="s">
        <v>83</v>
      </c>
      <c r="AY897" s="17" t="s">
        <v>156</v>
      </c>
      <c r="BE897" s="230">
        <f>IF(N897="základní",J897,0)</f>
        <v>0</v>
      </c>
      <c r="BF897" s="230">
        <f>IF(N897="snížená",J897,0)</f>
        <v>0</v>
      </c>
      <c r="BG897" s="230">
        <f>IF(N897="zákl. přenesená",J897,0)</f>
        <v>0</v>
      </c>
      <c r="BH897" s="230">
        <f>IF(N897="sníž. přenesená",J897,0)</f>
        <v>0</v>
      </c>
      <c r="BI897" s="230">
        <f>IF(N897="nulová",J897,0)</f>
        <v>0</v>
      </c>
      <c r="BJ897" s="17" t="s">
        <v>81</v>
      </c>
      <c r="BK897" s="230">
        <f>ROUND(I897*H897,2)</f>
        <v>0</v>
      </c>
      <c r="BL897" s="17" t="s">
        <v>199</v>
      </c>
      <c r="BM897" s="229" t="s">
        <v>1028</v>
      </c>
    </row>
    <row r="898" s="2" customFormat="1">
      <c r="A898" s="38"/>
      <c r="B898" s="39"/>
      <c r="C898" s="40"/>
      <c r="D898" s="231" t="s">
        <v>163</v>
      </c>
      <c r="E898" s="40"/>
      <c r="F898" s="232" t="s">
        <v>1027</v>
      </c>
      <c r="G898" s="40"/>
      <c r="H898" s="40"/>
      <c r="I898" s="233"/>
      <c r="J898" s="40"/>
      <c r="K898" s="40"/>
      <c r="L898" s="44"/>
      <c r="M898" s="234"/>
      <c r="N898" s="235"/>
      <c r="O898" s="91"/>
      <c r="P898" s="91"/>
      <c r="Q898" s="91"/>
      <c r="R898" s="91"/>
      <c r="S898" s="91"/>
      <c r="T898" s="92"/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T898" s="17" t="s">
        <v>163</v>
      </c>
      <c r="AU898" s="17" t="s">
        <v>83</v>
      </c>
    </row>
    <row r="899" s="2" customFormat="1" ht="24.15" customHeight="1">
      <c r="A899" s="38"/>
      <c r="B899" s="39"/>
      <c r="C899" s="258" t="s">
        <v>616</v>
      </c>
      <c r="D899" s="258" t="s">
        <v>254</v>
      </c>
      <c r="E899" s="259" t="s">
        <v>1029</v>
      </c>
      <c r="F899" s="260" t="s">
        <v>1030</v>
      </c>
      <c r="G899" s="261" t="s">
        <v>161</v>
      </c>
      <c r="H899" s="262">
        <v>0.94599999999999995</v>
      </c>
      <c r="I899" s="263"/>
      <c r="J899" s="264">
        <f>ROUND(I899*H899,2)</f>
        <v>0</v>
      </c>
      <c r="K899" s="260" t="s">
        <v>1</v>
      </c>
      <c r="L899" s="265"/>
      <c r="M899" s="266" t="s">
        <v>1</v>
      </c>
      <c r="N899" s="267" t="s">
        <v>38</v>
      </c>
      <c r="O899" s="91"/>
      <c r="P899" s="227">
        <f>O899*H899</f>
        <v>0</v>
      </c>
      <c r="Q899" s="227">
        <v>0</v>
      </c>
      <c r="R899" s="227">
        <f>Q899*H899</f>
        <v>0</v>
      </c>
      <c r="S899" s="227">
        <v>0</v>
      </c>
      <c r="T899" s="228">
        <f>S899*H899</f>
        <v>0</v>
      </c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  <c r="AE899" s="38"/>
      <c r="AR899" s="229" t="s">
        <v>241</v>
      </c>
      <c r="AT899" s="229" t="s">
        <v>254</v>
      </c>
      <c r="AU899" s="229" t="s">
        <v>83</v>
      </c>
      <c r="AY899" s="17" t="s">
        <v>156</v>
      </c>
      <c r="BE899" s="230">
        <f>IF(N899="základní",J899,0)</f>
        <v>0</v>
      </c>
      <c r="BF899" s="230">
        <f>IF(N899="snížená",J899,0)</f>
        <v>0</v>
      </c>
      <c r="BG899" s="230">
        <f>IF(N899="zákl. přenesená",J899,0)</f>
        <v>0</v>
      </c>
      <c r="BH899" s="230">
        <f>IF(N899="sníž. přenesená",J899,0)</f>
        <v>0</v>
      </c>
      <c r="BI899" s="230">
        <f>IF(N899="nulová",J899,0)</f>
        <v>0</v>
      </c>
      <c r="BJ899" s="17" t="s">
        <v>81</v>
      </c>
      <c r="BK899" s="230">
        <f>ROUND(I899*H899,2)</f>
        <v>0</v>
      </c>
      <c r="BL899" s="17" t="s">
        <v>199</v>
      </c>
      <c r="BM899" s="229" t="s">
        <v>1031</v>
      </c>
    </row>
    <row r="900" s="2" customFormat="1">
      <c r="A900" s="38"/>
      <c r="B900" s="39"/>
      <c r="C900" s="40"/>
      <c r="D900" s="231" t="s">
        <v>163</v>
      </c>
      <c r="E900" s="40"/>
      <c r="F900" s="232" t="s">
        <v>1030</v>
      </c>
      <c r="G900" s="40"/>
      <c r="H900" s="40"/>
      <c r="I900" s="233"/>
      <c r="J900" s="40"/>
      <c r="K900" s="40"/>
      <c r="L900" s="44"/>
      <c r="M900" s="234"/>
      <c r="N900" s="235"/>
      <c r="O900" s="91"/>
      <c r="P900" s="91"/>
      <c r="Q900" s="91"/>
      <c r="R900" s="91"/>
      <c r="S900" s="91"/>
      <c r="T900" s="92"/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T900" s="17" t="s">
        <v>163</v>
      </c>
      <c r="AU900" s="17" t="s">
        <v>83</v>
      </c>
    </row>
    <row r="901" s="2" customFormat="1" ht="24.15" customHeight="1">
      <c r="A901" s="38"/>
      <c r="B901" s="39"/>
      <c r="C901" s="218" t="s">
        <v>1032</v>
      </c>
      <c r="D901" s="218" t="s">
        <v>158</v>
      </c>
      <c r="E901" s="219" t="s">
        <v>1033</v>
      </c>
      <c r="F901" s="220" t="s">
        <v>1034</v>
      </c>
      <c r="G901" s="221" t="s">
        <v>194</v>
      </c>
      <c r="H901" s="222">
        <v>0.025999999999999999</v>
      </c>
      <c r="I901" s="223"/>
      <c r="J901" s="224">
        <f>ROUND(I901*H901,2)</f>
        <v>0</v>
      </c>
      <c r="K901" s="220" t="s">
        <v>1</v>
      </c>
      <c r="L901" s="44"/>
      <c r="M901" s="225" t="s">
        <v>1</v>
      </c>
      <c r="N901" s="226" t="s">
        <v>38</v>
      </c>
      <c r="O901" s="91"/>
      <c r="P901" s="227">
        <f>O901*H901</f>
        <v>0</v>
      </c>
      <c r="Q901" s="227">
        <v>0</v>
      </c>
      <c r="R901" s="227">
        <f>Q901*H901</f>
        <v>0</v>
      </c>
      <c r="S901" s="227">
        <v>0</v>
      </c>
      <c r="T901" s="228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29" t="s">
        <v>199</v>
      </c>
      <c r="AT901" s="229" t="s">
        <v>158</v>
      </c>
      <c r="AU901" s="229" t="s">
        <v>83</v>
      </c>
      <c r="AY901" s="17" t="s">
        <v>156</v>
      </c>
      <c r="BE901" s="230">
        <f>IF(N901="základní",J901,0)</f>
        <v>0</v>
      </c>
      <c r="BF901" s="230">
        <f>IF(N901="snížená",J901,0)</f>
        <v>0</v>
      </c>
      <c r="BG901" s="230">
        <f>IF(N901="zákl. přenesená",J901,0)</f>
        <v>0</v>
      </c>
      <c r="BH901" s="230">
        <f>IF(N901="sníž. přenesená",J901,0)</f>
        <v>0</v>
      </c>
      <c r="BI901" s="230">
        <f>IF(N901="nulová",J901,0)</f>
        <v>0</v>
      </c>
      <c r="BJ901" s="17" t="s">
        <v>81</v>
      </c>
      <c r="BK901" s="230">
        <f>ROUND(I901*H901,2)</f>
        <v>0</v>
      </c>
      <c r="BL901" s="17" t="s">
        <v>199</v>
      </c>
      <c r="BM901" s="229" t="s">
        <v>1035</v>
      </c>
    </row>
    <row r="902" s="2" customFormat="1">
      <c r="A902" s="38"/>
      <c r="B902" s="39"/>
      <c r="C902" s="40"/>
      <c r="D902" s="231" t="s">
        <v>163</v>
      </c>
      <c r="E902" s="40"/>
      <c r="F902" s="232" t="s">
        <v>1034</v>
      </c>
      <c r="G902" s="40"/>
      <c r="H902" s="40"/>
      <c r="I902" s="233"/>
      <c r="J902" s="40"/>
      <c r="K902" s="40"/>
      <c r="L902" s="44"/>
      <c r="M902" s="234"/>
      <c r="N902" s="235"/>
      <c r="O902" s="91"/>
      <c r="P902" s="91"/>
      <c r="Q902" s="91"/>
      <c r="R902" s="91"/>
      <c r="S902" s="91"/>
      <c r="T902" s="92"/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T902" s="17" t="s">
        <v>163</v>
      </c>
      <c r="AU902" s="17" t="s">
        <v>83</v>
      </c>
    </row>
    <row r="903" s="12" customFormat="1" ht="22.8" customHeight="1">
      <c r="A903" s="12"/>
      <c r="B903" s="202"/>
      <c r="C903" s="203"/>
      <c r="D903" s="204" t="s">
        <v>72</v>
      </c>
      <c r="E903" s="216" t="s">
        <v>1036</v>
      </c>
      <c r="F903" s="216" t="s">
        <v>1037</v>
      </c>
      <c r="G903" s="203"/>
      <c r="H903" s="203"/>
      <c r="I903" s="206"/>
      <c r="J903" s="217">
        <f>BK903</f>
        <v>0</v>
      </c>
      <c r="K903" s="203"/>
      <c r="L903" s="208"/>
      <c r="M903" s="209"/>
      <c r="N903" s="210"/>
      <c r="O903" s="210"/>
      <c r="P903" s="211">
        <f>SUM(P904:P915)</f>
        <v>0</v>
      </c>
      <c r="Q903" s="210"/>
      <c r="R903" s="211">
        <f>SUM(R904:R915)</f>
        <v>0</v>
      </c>
      <c r="S903" s="210"/>
      <c r="T903" s="212">
        <f>SUM(T904:T915)</f>
        <v>0</v>
      </c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R903" s="213" t="s">
        <v>83</v>
      </c>
      <c r="AT903" s="214" t="s">
        <v>72</v>
      </c>
      <c r="AU903" s="214" t="s">
        <v>81</v>
      </c>
      <c r="AY903" s="213" t="s">
        <v>156</v>
      </c>
      <c r="BK903" s="215">
        <f>SUM(BK904:BK915)</f>
        <v>0</v>
      </c>
    </row>
    <row r="904" s="2" customFormat="1" ht="24.15" customHeight="1">
      <c r="A904" s="38"/>
      <c r="B904" s="39"/>
      <c r="C904" s="218" t="s">
        <v>620</v>
      </c>
      <c r="D904" s="218" t="s">
        <v>158</v>
      </c>
      <c r="E904" s="219" t="s">
        <v>1038</v>
      </c>
      <c r="F904" s="220" t="s">
        <v>1039</v>
      </c>
      <c r="G904" s="221" t="s">
        <v>161</v>
      </c>
      <c r="H904" s="222">
        <v>1.3799999999999999</v>
      </c>
      <c r="I904" s="223"/>
      <c r="J904" s="224">
        <f>ROUND(I904*H904,2)</f>
        <v>0</v>
      </c>
      <c r="K904" s="220" t="s">
        <v>1</v>
      </c>
      <c r="L904" s="44"/>
      <c r="M904" s="225" t="s">
        <v>1</v>
      </c>
      <c r="N904" s="226" t="s">
        <v>38</v>
      </c>
      <c r="O904" s="91"/>
      <c r="P904" s="227">
        <f>O904*H904</f>
        <v>0</v>
      </c>
      <c r="Q904" s="227">
        <v>0</v>
      </c>
      <c r="R904" s="227">
        <f>Q904*H904</f>
        <v>0</v>
      </c>
      <c r="S904" s="227">
        <v>0</v>
      </c>
      <c r="T904" s="228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9" t="s">
        <v>199</v>
      </c>
      <c r="AT904" s="229" t="s">
        <v>158</v>
      </c>
      <c r="AU904" s="229" t="s">
        <v>83</v>
      </c>
      <c r="AY904" s="17" t="s">
        <v>156</v>
      </c>
      <c r="BE904" s="230">
        <f>IF(N904="základní",J904,0)</f>
        <v>0</v>
      </c>
      <c r="BF904" s="230">
        <f>IF(N904="snížená",J904,0)</f>
        <v>0</v>
      </c>
      <c r="BG904" s="230">
        <f>IF(N904="zákl. přenesená",J904,0)</f>
        <v>0</v>
      </c>
      <c r="BH904" s="230">
        <f>IF(N904="sníž. přenesená",J904,0)</f>
        <v>0</v>
      </c>
      <c r="BI904" s="230">
        <f>IF(N904="nulová",J904,0)</f>
        <v>0</v>
      </c>
      <c r="BJ904" s="17" t="s">
        <v>81</v>
      </c>
      <c r="BK904" s="230">
        <f>ROUND(I904*H904,2)</f>
        <v>0</v>
      </c>
      <c r="BL904" s="17" t="s">
        <v>199</v>
      </c>
      <c r="BM904" s="229" t="s">
        <v>1040</v>
      </c>
    </row>
    <row r="905" s="2" customFormat="1">
      <c r="A905" s="38"/>
      <c r="B905" s="39"/>
      <c r="C905" s="40"/>
      <c r="D905" s="231" t="s">
        <v>163</v>
      </c>
      <c r="E905" s="40"/>
      <c r="F905" s="232" t="s">
        <v>1039</v>
      </c>
      <c r="G905" s="40"/>
      <c r="H905" s="40"/>
      <c r="I905" s="233"/>
      <c r="J905" s="40"/>
      <c r="K905" s="40"/>
      <c r="L905" s="44"/>
      <c r="M905" s="234"/>
      <c r="N905" s="235"/>
      <c r="O905" s="91"/>
      <c r="P905" s="91"/>
      <c r="Q905" s="91"/>
      <c r="R905" s="91"/>
      <c r="S905" s="91"/>
      <c r="T905" s="92"/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T905" s="17" t="s">
        <v>163</v>
      </c>
      <c r="AU905" s="17" t="s">
        <v>83</v>
      </c>
    </row>
    <row r="906" s="13" customFormat="1">
      <c r="A906" s="13"/>
      <c r="B906" s="236"/>
      <c r="C906" s="237"/>
      <c r="D906" s="231" t="s">
        <v>164</v>
      </c>
      <c r="E906" s="238" t="s">
        <v>1</v>
      </c>
      <c r="F906" s="239" t="s">
        <v>1041</v>
      </c>
      <c r="G906" s="237"/>
      <c r="H906" s="240">
        <v>1.3800000000000001</v>
      </c>
      <c r="I906" s="241"/>
      <c r="J906" s="237"/>
      <c r="K906" s="237"/>
      <c r="L906" s="242"/>
      <c r="M906" s="243"/>
      <c r="N906" s="244"/>
      <c r="O906" s="244"/>
      <c r="P906" s="244"/>
      <c r="Q906" s="244"/>
      <c r="R906" s="244"/>
      <c r="S906" s="244"/>
      <c r="T906" s="245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6" t="s">
        <v>164</v>
      </c>
      <c r="AU906" s="246" t="s">
        <v>83</v>
      </c>
      <c r="AV906" s="13" t="s">
        <v>83</v>
      </c>
      <c r="AW906" s="13" t="s">
        <v>31</v>
      </c>
      <c r="AX906" s="13" t="s">
        <v>73</v>
      </c>
      <c r="AY906" s="246" t="s">
        <v>156</v>
      </c>
    </row>
    <row r="907" s="14" customFormat="1">
      <c r="A907" s="14"/>
      <c r="B907" s="247"/>
      <c r="C907" s="248"/>
      <c r="D907" s="231" t="s">
        <v>164</v>
      </c>
      <c r="E907" s="249" t="s">
        <v>1</v>
      </c>
      <c r="F907" s="250" t="s">
        <v>168</v>
      </c>
      <c r="G907" s="248"/>
      <c r="H907" s="251">
        <v>1.3800000000000001</v>
      </c>
      <c r="I907" s="252"/>
      <c r="J907" s="248"/>
      <c r="K907" s="248"/>
      <c r="L907" s="253"/>
      <c r="M907" s="254"/>
      <c r="N907" s="255"/>
      <c r="O907" s="255"/>
      <c r="P907" s="255"/>
      <c r="Q907" s="255"/>
      <c r="R907" s="255"/>
      <c r="S907" s="255"/>
      <c r="T907" s="256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7" t="s">
        <v>164</v>
      </c>
      <c r="AU907" s="257" t="s">
        <v>83</v>
      </c>
      <c r="AV907" s="14" t="s">
        <v>162</v>
      </c>
      <c r="AW907" s="14" t="s">
        <v>31</v>
      </c>
      <c r="AX907" s="14" t="s">
        <v>81</v>
      </c>
      <c r="AY907" s="257" t="s">
        <v>156</v>
      </c>
    </row>
    <row r="908" s="2" customFormat="1" ht="24.15" customHeight="1">
      <c r="A908" s="38"/>
      <c r="B908" s="39"/>
      <c r="C908" s="218" t="s">
        <v>1042</v>
      </c>
      <c r="D908" s="218" t="s">
        <v>158</v>
      </c>
      <c r="E908" s="219" t="s">
        <v>1043</v>
      </c>
      <c r="F908" s="220" t="s">
        <v>1044</v>
      </c>
      <c r="G908" s="221" t="s">
        <v>208</v>
      </c>
      <c r="H908" s="222">
        <v>6.9000000000000004</v>
      </c>
      <c r="I908" s="223"/>
      <c r="J908" s="224">
        <f>ROUND(I908*H908,2)</f>
        <v>0</v>
      </c>
      <c r="K908" s="220" t="s">
        <v>1</v>
      </c>
      <c r="L908" s="44"/>
      <c r="M908" s="225" t="s">
        <v>1</v>
      </c>
      <c r="N908" s="226" t="s">
        <v>38</v>
      </c>
      <c r="O908" s="91"/>
      <c r="P908" s="227">
        <f>O908*H908</f>
        <v>0</v>
      </c>
      <c r="Q908" s="227">
        <v>0</v>
      </c>
      <c r="R908" s="227">
        <f>Q908*H908</f>
        <v>0</v>
      </c>
      <c r="S908" s="227">
        <v>0</v>
      </c>
      <c r="T908" s="228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29" t="s">
        <v>199</v>
      </c>
      <c r="AT908" s="229" t="s">
        <v>158</v>
      </c>
      <c r="AU908" s="229" t="s">
        <v>83</v>
      </c>
      <c r="AY908" s="17" t="s">
        <v>156</v>
      </c>
      <c r="BE908" s="230">
        <f>IF(N908="základní",J908,0)</f>
        <v>0</v>
      </c>
      <c r="BF908" s="230">
        <f>IF(N908="snížená",J908,0)</f>
        <v>0</v>
      </c>
      <c r="BG908" s="230">
        <f>IF(N908="zákl. přenesená",J908,0)</f>
        <v>0</v>
      </c>
      <c r="BH908" s="230">
        <f>IF(N908="sníž. přenesená",J908,0)</f>
        <v>0</v>
      </c>
      <c r="BI908" s="230">
        <f>IF(N908="nulová",J908,0)</f>
        <v>0</v>
      </c>
      <c r="BJ908" s="17" t="s">
        <v>81</v>
      </c>
      <c r="BK908" s="230">
        <f>ROUND(I908*H908,2)</f>
        <v>0</v>
      </c>
      <c r="BL908" s="17" t="s">
        <v>199</v>
      </c>
      <c r="BM908" s="229" t="s">
        <v>1045</v>
      </c>
    </row>
    <row r="909" s="2" customFormat="1">
      <c r="A909" s="38"/>
      <c r="B909" s="39"/>
      <c r="C909" s="40"/>
      <c r="D909" s="231" t="s">
        <v>163</v>
      </c>
      <c r="E909" s="40"/>
      <c r="F909" s="232" t="s">
        <v>1044</v>
      </c>
      <c r="G909" s="40"/>
      <c r="H909" s="40"/>
      <c r="I909" s="233"/>
      <c r="J909" s="40"/>
      <c r="K909" s="40"/>
      <c r="L909" s="44"/>
      <c r="M909" s="234"/>
      <c r="N909" s="235"/>
      <c r="O909" s="91"/>
      <c r="P909" s="91"/>
      <c r="Q909" s="91"/>
      <c r="R909" s="91"/>
      <c r="S909" s="91"/>
      <c r="T909" s="92"/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T909" s="17" t="s">
        <v>163</v>
      </c>
      <c r="AU909" s="17" t="s">
        <v>83</v>
      </c>
    </row>
    <row r="910" s="13" customFormat="1">
      <c r="A910" s="13"/>
      <c r="B910" s="236"/>
      <c r="C910" s="237"/>
      <c r="D910" s="231" t="s">
        <v>164</v>
      </c>
      <c r="E910" s="238" t="s">
        <v>1</v>
      </c>
      <c r="F910" s="239" t="s">
        <v>1046</v>
      </c>
      <c r="G910" s="237"/>
      <c r="H910" s="240">
        <v>6.9000000000000004</v>
      </c>
      <c r="I910" s="241"/>
      <c r="J910" s="237"/>
      <c r="K910" s="237"/>
      <c r="L910" s="242"/>
      <c r="M910" s="243"/>
      <c r="N910" s="244"/>
      <c r="O910" s="244"/>
      <c r="P910" s="244"/>
      <c r="Q910" s="244"/>
      <c r="R910" s="244"/>
      <c r="S910" s="244"/>
      <c r="T910" s="245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6" t="s">
        <v>164</v>
      </c>
      <c r="AU910" s="246" t="s">
        <v>83</v>
      </c>
      <c r="AV910" s="13" t="s">
        <v>83</v>
      </c>
      <c r="AW910" s="13" t="s">
        <v>31</v>
      </c>
      <c r="AX910" s="13" t="s">
        <v>73</v>
      </c>
      <c r="AY910" s="246" t="s">
        <v>156</v>
      </c>
    </row>
    <row r="911" s="14" customFormat="1">
      <c r="A911" s="14"/>
      <c r="B911" s="247"/>
      <c r="C911" s="248"/>
      <c r="D911" s="231" t="s">
        <v>164</v>
      </c>
      <c r="E911" s="249" t="s">
        <v>1</v>
      </c>
      <c r="F911" s="250" t="s">
        <v>168</v>
      </c>
      <c r="G911" s="248"/>
      <c r="H911" s="251">
        <v>6.9000000000000004</v>
      </c>
      <c r="I911" s="252"/>
      <c r="J911" s="248"/>
      <c r="K911" s="248"/>
      <c r="L911" s="253"/>
      <c r="M911" s="254"/>
      <c r="N911" s="255"/>
      <c r="O911" s="255"/>
      <c r="P911" s="255"/>
      <c r="Q911" s="255"/>
      <c r="R911" s="255"/>
      <c r="S911" s="255"/>
      <c r="T911" s="256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7" t="s">
        <v>164</v>
      </c>
      <c r="AU911" s="257" t="s">
        <v>83</v>
      </c>
      <c r="AV911" s="14" t="s">
        <v>162</v>
      </c>
      <c r="AW911" s="14" t="s">
        <v>31</v>
      </c>
      <c r="AX911" s="14" t="s">
        <v>81</v>
      </c>
      <c r="AY911" s="257" t="s">
        <v>156</v>
      </c>
    </row>
    <row r="912" s="2" customFormat="1" ht="24.15" customHeight="1">
      <c r="A912" s="38"/>
      <c r="B912" s="39"/>
      <c r="C912" s="258" t="s">
        <v>625</v>
      </c>
      <c r="D912" s="258" t="s">
        <v>254</v>
      </c>
      <c r="E912" s="259" t="s">
        <v>1047</v>
      </c>
      <c r="F912" s="260" t="s">
        <v>1048</v>
      </c>
      <c r="G912" s="261" t="s">
        <v>161</v>
      </c>
      <c r="H912" s="262">
        <v>2.657</v>
      </c>
      <c r="I912" s="263"/>
      <c r="J912" s="264">
        <f>ROUND(I912*H912,2)</f>
        <v>0</v>
      </c>
      <c r="K912" s="260" t="s">
        <v>1</v>
      </c>
      <c r="L912" s="265"/>
      <c r="M912" s="266" t="s">
        <v>1</v>
      </c>
      <c r="N912" s="267" t="s">
        <v>38</v>
      </c>
      <c r="O912" s="91"/>
      <c r="P912" s="227">
        <f>O912*H912</f>
        <v>0</v>
      </c>
      <c r="Q912" s="227">
        <v>0</v>
      </c>
      <c r="R912" s="227">
        <f>Q912*H912</f>
        <v>0</v>
      </c>
      <c r="S912" s="227">
        <v>0</v>
      </c>
      <c r="T912" s="228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29" t="s">
        <v>241</v>
      </c>
      <c r="AT912" s="229" t="s">
        <v>254</v>
      </c>
      <c r="AU912" s="229" t="s">
        <v>83</v>
      </c>
      <c r="AY912" s="17" t="s">
        <v>156</v>
      </c>
      <c r="BE912" s="230">
        <f>IF(N912="základní",J912,0)</f>
        <v>0</v>
      </c>
      <c r="BF912" s="230">
        <f>IF(N912="snížená",J912,0)</f>
        <v>0</v>
      </c>
      <c r="BG912" s="230">
        <f>IF(N912="zákl. přenesená",J912,0)</f>
        <v>0</v>
      </c>
      <c r="BH912" s="230">
        <f>IF(N912="sníž. přenesená",J912,0)</f>
        <v>0</v>
      </c>
      <c r="BI912" s="230">
        <f>IF(N912="nulová",J912,0)</f>
        <v>0</v>
      </c>
      <c r="BJ912" s="17" t="s">
        <v>81</v>
      </c>
      <c r="BK912" s="230">
        <f>ROUND(I912*H912,2)</f>
        <v>0</v>
      </c>
      <c r="BL912" s="17" t="s">
        <v>199</v>
      </c>
      <c r="BM912" s="229" t="s">
        <v>1049</v>
      </c>
    </row>
    <row r="913" s="2" customFormat="1">
      <c r="A913" s="38"/>
      <c r="B913" s="39"/>
      <c r="C913" s="40"/>
      <c r="D913" s="231" t="s">
        <v>163</v>
      </c>
      <c r="E913" s="40"/>
      <c r="F913" s="232" t="s">
        <v>1048</v>
      </c>
      <c r="G913" s="40"/>
      <c r="H913" s="40"/>
      <c r="I913" s="233"/>
      <c r="J913" s="40"/>
      <c r="K913" s="40"/>
      <c r="L913" s="44"/>
      <c r="M913" s="234"/>
      <c r="N913" s="235"/>
      <c r="O913" s="91"/>
      <c r="P913" s="91"/>
      <c r="Q913" s="91"/>
      <c r="R913" s="91"/>
      <c r="S913" s="91"/>
      <c r="T913" s="92"/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T913" s="17" t="s">
        <v>163</v>
      </c>
      <c r="AU913" s="17" t="s">
        <v>83</v>
      </c>
    </row>
    <row r="914" s="2" customFormat="1" ht="24.15" customHeight="1">
      <c r="A914" s="38"/>
      <c r="B914" s="39"/>
      <c r="C914" s="218" t="s">
        <v>1050</v>
      </c>
      <c r="D914" s="218" t="s">
        <v>158</v>
      </c>
      <c r="E914" s="219" t="s">
        <v>1051</v>
      </c>
      <c r="F914" s="220" t="s">
        <v>1052</v>
      </c>
      <c r="G914" s="221" t="s">
        <v>194</v>
      </c>
      <c r="H914" s="222">
        <v>0.064000000000000001</v>
      </c>
      <c r="I914" s="223"/>
      <c r="J914" s="224">
        <f>ROUND(I914*H914,2)</f>
        <v>0</v>
      </c>
      <c r="K914" s="220" t="s">
        <v>1</v>
      </c>
      <c r="L914" s="44"/>
      <c r="M914" s="225" t="s">
        <v>1</v>
      </c>
      <c r="N914" s="226" t="s">
        <v>38</v>
      </c>
      <c r="O914" s="91"/>
      <c r="P914" s="227">
        <f>O914*H914</f>
        <v>0</v>
      </c>
      <c r="Q914" s="227">
        <v>0</v>
      </c>
      <c r="R914" s="227">
        <f>Q914*H914</f>
        <v>0</v>
      </c>
      <c r="S914" s="227">
        <v>0</v>
      </c>
      <c r="T914" s="228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9" t="s">
        <v>199</v>
      </c>
      <c r="AT914" s="229" t="s">
        <v>158</v>
      </c>
      <c r="AU914" s="229" t="s">
        <v>83</v>
      </c>
      <c r="AY914" s="17" t="s">
        <v>156</v>
      </c>
      <c r="BE914" s="230">
        <f>IF(N914="základní",J914,0)</f>
        <v>0</v>
      </c>
      <c r="BF914" s="230">
        <f>IF(N914="snížená",J914,0)</f>
        <v>0</v>
      </c>
      <c r="BG914" s="230">
        <f>IF(N914="zákl. přenesená",J914,0)</f>
        <v>0</v>
      </c>
      <c r="BH914" s="230">
        <f>IF(N914="sníž. přenesená",J914,0)</f>
        <v>0</v>
      </c>
      <c r="BI914" s="230">
        <f>IF(N914="nulová",J914,0)</f>
        <v>0</v>
      </c>
      <c r="BJ914" s="17" t="s">
        <v>81</v>
      </c>
      <c r="BK914" s="230">
        <f>ROUND(I914*H914,2)</f>
        <v>0</v>
      </c>
      <c r="BL914" s="17" t="s">
        <v>199</v>
      </c>
      <c r="BM914" s="229" t="s">
        <v>1053</v>
      </c>
    </row>
    <row r="915" s="2" customFormat="1">
      <c r="A915" s="38"/>
      <c r="B915" s="39"/>
      <c r="C915" s="40"/>
      <c r="D915" s="231" t="s">
        <v>163</v>
      </c>
      <c r="E915" s="40"/>
      <c r="F915" s="232" t="s">
        <v>1052</v>
      </c>
      <c r="G915" s="40"/>
      <c r="H915" s="40"/>
      <c r="I915" s="233"/>
      <c r="J915" s="40"/>
      <c r="K915" s="40"/>
      <c r="L915" s="44"/>
      <c r="M915" s="234"/>
      <c r="N915" s="235"/>
      <c r="O915" s="91"/>
      <c r="P915" s="91"/>
      <c r="Q915" s="91"/>
      <c r="R915" s="91"/>
      <c r="S915" s="91"/>
      <c r="T915" s="92"/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T915" s="17" t="s">
        <v>163</v>
      </c>
      <c r="AU915" s="17" t="s">
        <v>83</v>
      </c>
    </row>
    <row r="916" s="12" customFormat="1" ht="22.8" customHeight="1">
      <c r="A916" s="12"/>
      <c r="B916" s="202"/>
      <c r="C916" s="203"/>
      <c r="D916" s="204" t="s">
        <v>72</v>
      </c>
      <c r="E916" s="216" t="s">
        <v>1054</v>
      </c>
      <c r="F916" s="216" t="s">
        <v>1055</v>
      </c>
      <c r="G916" s="203"/>
      <c r="H916" s="203"/>
      <c r="I916" s="206"/>
      <c r="J916" s="217">
        <f>BK916</f>
        <v>0</v>
      </c>
      <c r="K916" s="203"/>
      <c r="L916" s="208"/>
      <c r="M916" s="209"/>
      <c r="N916" s="210"/>
      <c r="O916" s="210"/>
      <c r="P916" s="211">
        <f>SUM(P917:P958)</f>
        <v>0</v>
      </c>
      <c r="Q916" s="210"/>
      <c r="R916" s="211">
        <f>SUM(R917:R958)</f>
        <v>0</v>
      </c>
      <c r="S916" s="210"/>
      <c r="T916" s="212">
        <f>SUM(T917:T958)</f>
        <v>0</v>
      </c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R916" s="213" t="s">
        <v>83</v>
      </c>
      <c r="AT916" s="214" t="s">
        <v>72</v>
      </c>
      <c r="AU916" s="214" t="s">
        <v>81</v>
      </c>
      <c r="AY916" s="213" t="s">
        <v>156</v>
      </c>
      <c r="BK916" s="215">
        <f>SUM(BK917:BK958)</f>
        <v>0</v>
      </c>
    </row>
    <row r="917" s="2" customFormat="1" ht="24.15" customHeight="1">
      <c r="A917" s="38"/>
      <c r="B917" s="39"/>
      <c r="C917" s="218" t="s">
        <v>629</v>
      </c>
      <c r="D917" s="218" t="s">
        <v>158</v>
      </c>
      <c r="E917" s="219" t="s">
        <v>1056</v>
      </c>
      <c r="F917" s="220" t="s">
        <v>1057</v>
      </c>
      <c r="G917" s="221" t="s">
        <v>161</v>
      </c>
      <c r="H917" s="222">
        <v>87.245000000000005</v>
      </c>
      <c r="I917" s="223"/>
      <c r="J917" s="224">
        <f>ROUND(I917*H917,2)</f>
        <v>0</v>
      </c>
      <c r="K917" s="220" t="s">
        <v>1</v>
      </c>
      <c r="L917" s="44"/>
      <c r="M917" s="225" t="s">
        <v>1</v>
      </c>
      <c r="N917" s="226" t="s">
        <v>38</v>
      </c>
      <c r="O917" s="91"/>
      <c r="P917" s="227">
        <f>O917*H917</f>
        <v>0</v>
      </c>
      <c r="Q917" s="227">
        <v>0</v>
      </c>
      <c r="R917" s="227">
        <f>Q917*H917</f>
        <v>0</v>
      </c>
      <c r="S917" s="227">
        <v>0</v>
      </c>
      <c r="T917" s="228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9" t="s">
        <v>199</v>
      </c>
      <c r="AT917" s="229" t="s">
        <v>158</v>
      </c>
      <c r="AU917" s="229" t="s">
        <v>83</v>
      </c>
      <c r="AY917" s="17" t="s">
        <v>156</v>
      </c>
      <c r="BE917" s="230">
        <f>IF(N917="základní",J917,0)</f>
        <v>0</v>
      </c>
      <c r="BF917" s="230">
        <f>IF(N917="snížená",J917,0)</f>
        <v>0</v>
      </c>
      <c r="BG917" s="230">
        <f>IF(N917="zákl. přenesená",J917,0)</f>
        <v>0</v>
      </c>
      <c r="BH917" s="230">
        <f>IF(N917="sníž. přenesená",J917,0)</f>
        <v>0</v>
      </c>
      <c r="BI917" s="230">
        <f>IF(N917="nulová",J917,0)</f>
        <v>0</v>
      </c>
      <c r="BJ917" s="17" t="s">
        <v>81</v>
      </c>
      <c r="BK917" s="230">
        <f>ROUND(I917*H917,2)</f>
        <v>0</v>
      </c>
      <c r="BL917" s="17" t="s">
        <v>199</v>
      </c>
      <c r="BM917" s="229" t="s">
        <v>1058</v>
      </c>
    </row>
    <row r="918" s="2" customFormat="1">
      <c r="A918" s="38"/>
      <c r="B918" s="39"/>
      <c r="C918" s="40"/>
      <c r="D918" s="231" t="s">
        <v>163</v>
      </c>
      <c r="E918" s="40"/>
      <c r="F918" s="232" t="s">
        <v>1057</v>
      </c>
      <c r="G918" s="40"/>
      <c r="H918" s="40"/>
      <c r="I918" s="233"/>
      <c r="J918" s="40"/>
      <c r="K918" s="40"/>
      <c r="L918" s="44"/>
      <c r="M918" s="234"/>
      <c r="N918" s="235"/>
      <c r="O918" s="91"/>
      <c r="P918" s="91"/>
      <c r="Q918" s="91"/>
      <c r="R918" s="91"/>
      <c r="S918" s="91"/>
      <c r="T918" s="92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163</v>
      </c>
      <c r="AU918" s="17" t="s">
        <v>83</v>
      </c>
    </row>
    <row r="919" s="13" customFormat="1">
      <c r="A919" s="13"/>
      <c r="B919" s="236"/>
      <c r="C919" s="237"/>
      <c r="D919" s="231" t="s">
        <v>164</v>
      </c>
      <c r="E919" s="238" t="s">
        <v>1</v>
      </c>
      <c r="F919" s="239" t="s">
        <v>1059</v>
      </c>
      <c r="G919" s="237"/>
      <c r="H919" s="240">
        <v>86.405000000000001</v>
      </c>
      <c r="I919" s="241"/>
      <c r="J919" s="237"/>
      <c r="K919" s="237"/>
      <c r="L919" s="242"/>
      <c r="M919" s="243"/>
      <c r="N919" s="244"/>
      <c r="O919" s="244"/>
      <c r="P919" s="244"/>
      <c r="Q919" s="244"/>
      <c r="R919" s="244"/>
      <c r="S919" s="244"/>
      <c r="T919" s="245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6" t="s">
        <v>164</v>
      </c>
      <c r="AU919" s="246" t="s">
        <v>83</v>
      </c>
      <c r="AV919" s="13" t="s">
        <v>83</v>
      </c>
      <c r="AW919" s="13" t="s">
        <v>31</v>
      </c>
      <c r="AX919" s="13" t="s">
        <v>73</v>
      </c>
      <c r="AY919" s="246" t="s">
        <v>156</v>
      </c>
    </row>
    <row r="920" s="13" customFormat="1">
      <c r="A920" s="13"/>
      <c r="B920" s="236"/>
      <c r="C920" s="237"/>
      <c r="D920" s="231" t="s">
        <v>164</v>
      </c>
      <c r="E920" s="238" t="s">
        <v>1</v>
      </c>
      <c r="F920" s="239" t="s">
        <v>1060</v>
      </c>
      <c r="G920" s="237"/>
      <c r="H920" s="240">
        <v>0.83999999999999997</v>
      </c>
      <c r="I920" s="241"/>
      <c r="J920" s="237"/>
      <c r="K920" s="237"/>
      <c r="L920" s="242"/>
      <c r="M920" s="243"/>
      <c r="N920" s="244"/>
      <c r="O920" s="244"/>
      <c r="P920" s="244"/>
      <c r="Q920" s="244"/>
      <c r="R920" s="244"/>
      <c r="S920" s="244"/>
      <c r="T920" s="245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6" t="s">
        <v>164</v>
      </c>
      <c r="AU920" s="246" t="s">
        <v>83</v>
      </c>
      <c r="AV920" s="13" t="s">
        <v>83</v>
      </c>
      <c r="AW920" s="13" t="s">
        <v>31</v>
      </c>
      <c r="AX920" s="13" t="s">
        <v>73</v>
      </c>
      <c r="AY920" s="246" t="s">
        <v>156</v>
      </c>
    </row>
    <row r="921" s="14" customFormat="1">
      <c r="A921" s="14"/>
      <c r="B921" s="247"/>
      <c r="C921" s="248"/>
      <c r="D921" s="231" t="s">
        <v>164</v>
      </c>
      <c r="E921" s="249" t="s">
        <v>1</v>
      </c>
      <c r="F921" s="250" t="s">
        <v>168</v>
      </c>
      <c r="G921" s="248"/>
      <c r="H921" s="251">
        <v>87.245000000000005</v>
      </c>
      <c r="I921" s="252"/>
      <c r="J921" s="248"/>
      <c r="K921" s="248"/>
      <c r="L921" s="253"/>
      <c r="M921" s="254"/>
      <c r="N921" s="255"/>
      <c r="O921" s="255"/>
      <c r="P921" s="255"/>
      <c r="Q921" s="255"/>
      <c r="R921" s="255"/>
      <c r="S921" s="255"/>
      <c r="T921" s="256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7" t="s">
        <v>164</v>
      </c>
      <c r="AU921" s="257" t="s">
        <v>83</v>
      </c>
      <c r="AV921" s="14" t="s">
        <v>162</v>
      </c>
      <c r="AW921" s="14" t="s">
        <v>31</v>
      </c>
      <c r="AX921" s="14" t="s">
        <v>81</v>
      </c>
      <c r="AY921" s="257" t="s">
        <v>156</v>
      </c>
    </row>
    <row r="922" s="2" customFormat="1" ht="24.15" customHeight="1">
      <c r="A922" s="38"/>
      <c r="B922" s="39"/>
      <c r="C922" s="218" t="s">
        <v>1061</v>
      </c>
      <c r="D922" s="218" t="s">
        <v>158</v>
      </c>
      <c r="E922" s="219" t="s">
        <v>1062</v>
      </c>
      <c r="F922" s="220" t="s">
        <v>1063</v>
      </c>
      <c r="G922" s="221" t="s">
        <v>161</v>
      </c>
      <c r="H922" s="222">
        <v>174.49000000000001</v>
      </c>
      <c r="I922" s="223"/>
      <c r="J922" s="224">
        <f>ROUND(I922*H922,2)</f>
        <v>0</v>
      </c>
      <c r="K922" s="220" t="s">
        <v>1</v>
      </c>
      <c r="L922" s="44"/>
      <c r="M922" s="225" t="s">
        <v>1</v>
      </c>
      <c r="N922" s="226" t="s">
        <v>38</v>
      </c>
      <c r="O922" s="91"/>
      <c r="P922" s="227">
        <f>O922*H922</f>
        <v>0</v>
      </c>
      <c r="Q922" s="227">
        <v>0</v>
      </c>
      <c r="R922" s="227">
        <f>Q922*H922</f>
        <v>0</v>
      </c>
      <c r="S922" s="227">
        <v>0</v>
      </c>
      <c r="T922" s="228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9" t="s">
        <v>199</v>
      </c>
      <c r="AT922" s="229" t="s">
        <v>158</v>
      </c>
      <c r="AU922" s="229" t="s">
        <v>83</v>
      </c>
      <c r="AY922" s="17" t="s">
        <v>156</v>
      </c>
      <c r="BE922" s="230">
        <f>IF(N922="základní",J922,0)</f>
        <v>0</v>
      </c>
      <c r="BF922" s="230">
        <f>IF(N922="snížená",J922,0)</f>
        <v>0</v>
      </c>
      <c r="BG922" s="230">
        <f>IF(N922="zákl. přenesená",J922,0)</f>
        <v>0</v>
      </c>
      <c r="BH922" s="230">
        <f>IF(N922="sníž. přenesená",J922,0)</f>
        <v>0</v>
      </c>
      <c r="BI922" s="230">
        <f>IF(N922="nulová",J922,0)</f>
        <v>0</v>
      </c>
      <c r="BJ922" s="17" t="s">
        <v>81</v>
      </c>
      <c r="BK922" s="230">
        <f>ROUND(I922*H922,2)</f>
        <v>0</v>
      </c>
      <c r="BL922" s="17" t="s">
        <v>199</v>
      </c>
      <c r="BM922" s="229" t="s">
        <v>1064</v>
      </c>
    </row>
    <row r="923" s="2" customFormat="1">
      <c r="A923" s="38"/>
      <c r="B923" s="39"/>
      <c r="C923" s="40"/>
      <c r="D923" s="231" t="s">
        <v>163</v>
      </c>
      <c r="E923" s="40"/>
      <c r="F923" s="232" t="s">
        <v>1063</v>
      </c>
      <c r="G923" s="40"/>
      <c r="H923" s="40"/>
      <c r="I923" s="233"/>
      <c r="J923" s="40"/>
      <c r="K923" s="40"/>
      <c r="L923" s="44"/>
      <c r="M923" s="234"/>
      <c r="N923" s="235"/>
      <c r="O923" s="91"/>
      <c r="P923" s="91"/>
      <c r="Q923" s="91"/>
      <c r="R923" s="91"/>
      <c r="S923" s="91"/>
      <c r="T923" s="92"/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T923" s="17" t="s">
        <v>163</v>
      </c>
      <c r="AU923" s="17" t="s">
        <v>83</v>
      </c>
    </row>
    <row r="924" s="13" customFormat="1">
      <c r="A924" s="13"/>
      <c r="B924" s="236"/>
      <c r="C924" s="237"/>
      <c r="D924" s="231" t="s">
        <v>164</v>
      </c>
      <c r="E924" s="238" t="s">
        <v>1</v>
      </c>
      <c r="F924" s="239" t="s">
        <v>1065</v>
      </c>
      <c r="G924" s="237"/>
      <c r="H924" s="240">
        <v>172.81</v>
      </c>
      <c r="I924" s="241"/>
      <c r="J924" s="237"/>
      <c r="K924" s="237"/>
      <c r="L924" s="242"/>
      <c r="M924" s="243"/>
      <c r="N924" s="244"/>
      <c r="O924" s="244"/>
      <c r="P924" s="244"/>
      <c r="Q924" s="244"/>
      <c r="R924" s="244"/>
      <c r="S924" s="244"/>
      <c r="T924" s="245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6" t="s">
        <v>164</v>
      </c>
      <c r="AU924" s="246" t="s">
        <v>83</v>
      </c>
      <c r="AV924" s="13" t="s">
        <v>83</v>
      </c>
      <c r="AW924" s="13" t="s">
        <v>31</v>
      </c>
      <c r="AX924" s="13" t="s">
        <v>73</v>
      </c>
      <c r="AY924" s="246" t="s">
        <v>156</v>
      </c>
    </row>
    <row r="925" s="13" customFormat="1">
      <c r="A925" s="13"/>
      <c r="B925" s="236"/>
      <c r="C925" s="237"/>
      <c r="D925" s="231" t="s">
        <v>164</v>
      </c>
      <c r="E925" s="238" t="s">
        <v>1</v>
      </c>
      <c r="F925" s="239" t="s">
        <v>1066</v>
      </c>
      <c r="G925" s="237"/>
      <c r="H925" s="240">
        <v>1.6799999999999999</v>
      </c>
      <c r="I925" s="241"/>
      <c r="J925" s="237"/>
      <c r="K925" s="237"/>
      <c r="L925" s="242"/>
      <c r="M925" s="243"/>
      <c r="N925" s="244"/>
      <c r="O925" s="244"/>
      <c r="P925" s="244"/>
      <c r="Q925" s="244"/>
      <c r="R925" s="244"/>
      <c r="S925" s="244"/>
      <c r="T925" s="245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6" t="s">
        <v>164</v>
      </c>
      <c r="AU925" s="246" t="s">
        <v>83</v>
      </c>
      <c r="AV925" s="13" t="s">
        <v>83</v>
      </c>
      <c r="AW925" s="13" t="s">
        <v>31</v>
      </c>
      <c r="AX925" s="13" t="s">
        <v>73</v>
      </c>
      <c r="AY925" s="246" t="s">
        <v>156</v>
      </c>
    </row>
    <row r="926" s="14" customFormat="1">
      <c r="A926" s="14"/>
      <c r="B926" s="247"/>
      <c r="C926" s="248"/>
      <c r="D926" s="231" t="s">
        <v>164</v>
      </c>
      <c r="E926" s="249" t="s">
        <v>1</v>
      </c>
      <c r="F926" s="250" t="s">
        <v>168</v>
      </c>
      <c r="G926" s="248"/>
      <c r="H926" s="251">
        <v>174.49000000000001</v>
      </c>
      <c r="I926" s="252"/>
      <c r="J926" s="248"/>
      <c r="K926" s="248"/>
      <c r="L926" s="253"/>
      <c r="M926" s="254"/>
      <c r="N926" s="255"/>
      <c r="O926" s="255"/>
      <c r="P926" s="255"/>
      <c r="Q926" s="255"/>
      <c r="R926" s="255"/>
      <c r="S926" s="255"/>
      <c r="T926" s="256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7" t="s">
        <v>164</v>
      </c>
      <c r="AU926" s="257" t="s">
        <v>83</v>
      </c>
      <c r="AV926" s="14" t="s">
        <v>162</v>
      </c>
      <c r="AW926" s="14" t="s">
        <v>31</v>
      </c>
      <c r="AX926" s="14" t="s">
        <v>81</v>
      </c>
      <c r="AY926" s="257" t="s">
        <v>156</v>
      </c>
    </row>
    <row r="927" s="2" customFormat="1" ht="24.15" customHeight="1">
      <c r="A927" s="38"/>
      <c r="B927" s="39"/>
      <c r="C927" s="218" t="s">
        <v>634</v>
      </c>
      <c r="D927" s="218" t="s">
        <v>158</v>
      </c>
      <c r="E927" s="219" t="s">
        <v>1067</v>
      </c>
      <c r="F927" s="220" t="s">
        <v>1068</v>
      </c>
      <c r="G927" s="221" t="s">
        <v>161</v>
      </c>
      <c r="H927" s="222">
        <v>966.58000000000004</v>
      </c>
      <c r="I927" s="223"/>
      <c r="J927" s="224">
        <f>ROUND(I927*H927,2)</f>
        <v>0</v>
      </c>
      <c r="K927" s="220" t="s">
        <v>1</v>
      </c>
      <c r="L927" s="44"/>
      <c r="M927" s="225" t="s">
        <v>1</v>
      </c>
      <c r="N927" s="226" t="s">
        <v>38</v>
      </c>
      <c r="O927" s="91"/>
      <c r="P927" s="227">
        <f>O927*H927</f>
        <v>0</v>
      </c>
      <c r="Q927" s="227">
        <v>0</v>
      </c>
      <c r="R927" s="227">
        <f>Q927*H927</f>
        <v>0</v>
      </c>
      <c r="S927" s="227">
        <v>0</v>
      </c>
      <c r="T927" s="228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29" t="s">
        <v>199</v>
      </c>
      <c r="AT927" s="229" t="s">
        <v>158</v>
      </c>
      <c r="AU927" s="229" t="s">
        <v>83</v>
      </c>
      <c r="AY927" s="17" t="s">
        <v>156</v>
      </c>
      <c r="BE927" s="230">
        <f>IF(N927="základní",J927,0)</f>
        <v>0</v>
      </c>
      <c r="BF927" s="230">
        <f>IF(N927="snížená",J927,0)</f>
        <v>0</v>
      </c>
      <c r="BG927" s="230">
        <f>IF(N927="zákl. přenesená",J927,0)</f>
        <v>0</v>
      </c>
      <c r="BH927" s="230">
        <f>IF(N927="sníž. přenesená",J927,0)</f>
        <v>0</v>
      </c>
      <c r="BI927" s="230">
        <f>IF(N927="nulová",J927,0)</f>
        <v>0</v>
      </c>
      <c r="BJ927" s="17" t="s">
        <v>81</v>
      </c>
      <c r="BK927" s="230">
        <f>ROUND(I927*H927,2)</f>
        <v>0</v>
      </c>
      <c r="BL927" s="17" t="s">
        <v>199</v>
      </c>
      <c r="BM927" s="229" t="s">
        <v>1069</v>
      </c>
    </row>
    <row r="928" s="2" customFormat="1">
      <c r="A928" s="38"/>
      <c r="B928" s="39"/>
      <c r="C928" s="40"/>
      <c r="D928" s="231" t="s">
        <v>163</v>
      </c>
      <c r="E928" s="40"/>
      <c r="F928" s="232" t="s">
        <v>1068</v>
      </c>
      <c r="G928" s="40"/>
      <c r="H928" s="40"/>
      <c r="I928" s="233"/>
      <c r="J928" s="40"/>
      <c r="K928" s="40"/>
      <c r="L928" s="44"/>
      <c r="M928" s="234"/>
      <c r="N928" s="235"/>
      <c r="O928" s="91"/>
      <c r="P928" s="91"/>
      <c r="Q928" s="91"/>
      <c r="R928" s="91"/>
      <c r="S928" s="91"/>
      <c r="T928" s="92"/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T928" s="17" t="s">
        <v>163</v>
      </c>
      <c r="AU928" s="17" t="s">
        <v>83</v>
      </c>
    </row>
    <row r="929" s="13" customFormat="1">
      <c r="A929" s="13"/>
      <c r="B929" s="236"/>
      <c r="C929" s="237"/>
      <c r="D929" s="231" t="s">
        <v>164</v>
      </c>
      <c r="E929" s="238" t="s">
        <v>1</v>
      </c>
      <c r="F929" s="239" t="s">
        <v>1070</v>
      </c>
      <c r="G929" s="237"/>
      <c r="H929" s="240">
        <v>966.58000000000004</v>
      </c>
      <c r="I929" s="241"/>
      <c r="J929" s="237"/>
      <c r="K929" s="237"/>
      <c r="L929" s="242"/>
      <c r="M929" s="243"/>
      <c r="N929" s="244"/>
      <c r="O929" s="244"/>
      <c r="P929" s="244"/>
      <c r="Q929" s="244"/>
      <c r="R929" s="244"/>
      <c r="S929" s="244"/>
      <c r="T929" s="245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6" t="s">
        <v>164</v>
      </c>
      <c r="AU929" s="246" t="s">
        <v>83</v>
      </c>
      <c r="AV929" s="13" t="s">
        <v>83</v>
      </c>
      <c r="AW929" s="13" t="s">
        <v>31</v>
      </c>
      <c r="AX929" s="13" t="s">
        <v>73</v>
      </c>
      <c r="AY929" s="246" t="s">
        <v>156</v>
      </c>
    </row>
    <row r="930" s="14" customFormat="1">
      <c r="A930" s="14"/>
      <c r="B930" s="247"/>
      <c r="C930" s="248"/>
      <c r="D930" s="231" t="s">
        <v>164</v>
      </c>
      <c r="E930" s="249" t="s">
        <v>1</v>
      </c>
      <c r="F930" s="250" t="s">
        <v>168</v>
      </c>
      <c r="G930" s="248"/>
      <c r="H930" s="251">
        <v>966.58000000000004</v>
      </c>
      <c r="I930" s="252"/>
      <c r="J930" s="248"/>
      <c r="K930" s="248"/>
      <c r="L930" s="253"/>
      <c r="M930" s="254"/>
      <c r="N930" s="255"/>
      <c r="O930" s="255"/>
      <c r="P930" s="255"/>
      <c r="Q930" s="255"/>
      <c r="R930" s="255"/>
      <c r="S930" s="255"/>
      <c r="T930" s="256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7" t="s">
        <v>164</v>
      </c>
      <c r="AU930" s="257" t="s">
        <v>83</v>
      </c>
      <c r="AV930" s="14" t="s">
        <v>162</v>
      </c>
      <c r="AW930" s="14" t="s">
        <v>31</v>
      </c>
      <c r="AX930" s="14" t="s">
        <v>81</v>
      </c>
      <c r="AY930" s="257" t="s">
        <v>156</v>
      </c>
    </row>
    <row r="931" s="2" customFormat="1" ht="24.15" customHeight="1">
      <c r="A931" s="38"/>
      <c r="B931" s="39"/>
      <c r="C931" s="218" t="s">
        <v>1071</v>
      </c>
      <c r="D931" s="218" t="s">
        <v>158</v>
      </c>
      <c r="E931" s="219" t="s">
        <v>1072</v>
      </c>
      <c r="F931" s="220" t="s">
        <v>1073</v>
      </c>
      <c r="G931" s="221" t="s">
        <v>161</v>
      </c>
      <c r="H931" s="222">
        <v>0.83999999999999997</v>
      </c>
      <c r="I931" s="223"/>
      <c r="J931" s="224">
        <f>ROUND(I931*H931,2)</f>
        <v>0</v>
      </c>
      <c r="K931" s="220" t="s">
        <v>1</v>
      </c>
      <c r="L931" s="44"/>
      <c r="M931" s="225" t="s">
        <v>1</v>
      </c>
      <c r="N931" s="226" t="s">
        <v>38</v>
      </c>
      <c r="O931" s="91"/>
      <c r="P931" s="227">
        <f>O931*H931</f>
        <v>0</v>
      </c>
      <c r="Q931" s="227">
        <v>0</v>
      </c>
      <c r="R931" s="227">
        <f>Q931*H931</f>
        <v>0</v>
      </c>
      <c r="S931" s="227">
        <v>0</v>
      </c>
      <c r="T931" s="228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9" t="s">
        <v>199</v>
      </c>
      <c r="AT931" s="229" t="s">
        <v>158</v>
      </c>
      <c r="AU931" s="229" t="s">
        <v>83</v>
      </c>
      <c r="AY931" s="17" t="s">
        <v>156</v>
      </c>
      <c r="BE931" s="230">
        <f>IF(N931="základní",J931,0)</f>
        <v>0</v>
      </c>
      <c r="BF931" s="230">
        <f>IF(N931="snížená",J931,0)</f>
        <v>0</v>
      </c>
      <c r="BG931" s="230">
        <f>IF(N931="zákl. přenesená",J931,0)</f>
        <v>0</v>
      </c>
      <c r="BH931" s="230">
        <f>IF(N931="sníž. přenesená",J931,0)</f>
        <v>0</v>
      </c>
      <c r="BI931" s="230">
        <f>IF(N931="nulová",J931,0)</f>
        <v>0</v>
      </c>
      <c r="BJ931" s="17" t="s">
        <v>81</v>
      </c>
      <c r="BK931" s="230">
        <f>ROUND(I931*H931,2)</f>
        <v>0</v>
      </c>
      <c r="BL931" s="17" t="s">
        <v>199</v>
      </c>
      <c r="BM931" s="229" t="s">
        <v>1074</v>
      </c>
    </row>
    <row r="932" s="2" customFormat="1">
      <c r="A932" s="38"/>
      <c r="B932" s="39"/>
      <c r="C932" s="40"/>
      <c r="D932" s="231" t="s">
        <v>163</v>
      </c>
      <c r="E932" s="40"/>
      <c r="F932" s="232" t="s">
        <v>1073</v>
      </c>
      <c r="G932" s="40"/>
      <c r="H932" s="40"/>
      <c r="I932" s="233"/>
      <c r="J932" s="40"/>
      <c r="K932" s="40"/>
      <c r="L932" s="44"/>
      <c r="M932" s="234"/>
      <c r="N932" s="235"/>
      <c r="O932" s="91"/>
      <c r="P932" s="91"/>
      <c r="Q932" s="91"/>
      <c r="R932" s="91"/>
      <c r="S932" s="91"/>
      <c r="T932" s="92"/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T932" s="17" t="s">
        <v>163</v>
      </c>
      <c r="AU932" s="17" t="s">
        <v>83</v>
      </c>
    </row>
    <row r="933" s="13" customFormat="1">
      <c r="A933" s="13"/>
      <c r="B933" s="236"/>
      <c r="C933" s="237"/>
      <c r="D933" s="231" t="s">
        <v>164</v>
      </c>
      <c r="E933" s="238" t="s">
        <v>1</v>
      </c>
      <c r="F933" s="239" t="s">
        <v>1075</v>
      </c>
      <c r="G933" s="237"/>
      <c r="H933" s="240">
        <v>0.84000000000000008</v>
      </c>
      <c r="I933" s="241"/>
      <c r="J933" s="237"/>
      <c r="K933" s="237"/>
      <c r="L933" s="242"/>
      <c r="M933" s="243"/>
      <c r="N933" s="244"/>
      <c r="O933" s="244"/>
      <c r="P933" s="244"/>
      <c r="Q933" s="244"/>
      <c r="R933" s="244"/>
      <c r="S933" s="244"/>
      <c r="T933" s="245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6" t="s">
        <v>164</v>
      </c>
      <c r="AU933" s="246" t="s">
        <v>83</v>
      </c>
      <c r="AV933" s="13" t="s">
        <v>83</v>
      </c>
      <c r="AW933" s="13" t="s">
        <v>31</v>
      </c>
      <c r="AX933" s="13" t="s">
        <v>73</v>
      </c>
      <c r="AY933" s="246" t="s">
        <v>156</v>
      </c>
    </row>
    <row r="934" s="14" customFormat="1">
      <c r="A934" s="14"/>
      <c r="B934" s="247"/>
      <c r="C934" s="248"/>
      <c r="D934" s="231" t="s">
        <v>164</v>
      </c>
      <c r="E934" s="249" t="s">
        <v>1</v>
      </c>
      <c r="F934" s="250" t="s">
        <v>168</v>
      </c>
      <c r="G934" s="248"/>
      <c r="H934" s="251">
        <v>0.84000000000000008</v>
      </c>
      <c r="I934" s="252"/>
      <c r="J934" s="248"/>
      <c r="K934" s="248"/>
      <c r="L934" s="253"/>
      <c r="M934" s="254"/>
      <c r="N934" s="255"/>
      <c r="O934" s="255"/>
      <c r="P934" s="255"/>
      <c r="Q934" s="255"/>
      <c r="R934" s="255"/>
      <c r="S934" s="255"/>
      <c r="T934" s="256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7" t="s">
        <v>164</v>
      </c>
      <c r="AU934" s="257" t="s">
        <v>83</v>
      </c>
      <c r="AV934" s="14" t="s">
        <v>162</v>
      </c>
      <c r="AW934" s="14" t="s">
        <v>31</v>
      </c>
      <c r="AX934" s="14" t="s">
        <v>81</v>
      </c>
      <c r="AY934" s="257" t="s">
        <v>156</v>
      </c>
    </row>
    <row r="935" s="2" customFormat="1" ht="24.15" customHeight="1">
      <c r="A935" s="38"/>
      <c r="B935" s="39"/>
      <c r="C935" s="218" t="s">
        <v>637</v>
      </c>
      <c r="D935" s="218" t="s">
        <v>158</v>
      </c>
      <c r="E935" s="219" t="s">
        <v>1076</v>
      </c>
      <c r="F935" s="220" t="s">
        <v>1077</v>
      </c>
      <c r="G935" s="221" t="s">
        <v>161</v>
      </c>
      <c r="H935" s="222">
        <v>0.83999999999999997</v>
      </c>
      <c r="I935" s="223"/>
      <c r="J935" s="224">
        <f>ROUND(I935*H935,2)</f>
        <v>0</v>
      </c>
      <c r="K935" s="220" t="s">
        <v>1</v>
      </c>
      <c r="L935" s="44"/>
      <c r="M935" s="225" t="s">
        <v>1</v>
      </c>
      <c r="N935" s="226" t="s">
        <v>38</v>
      </c>
      <c r="O935" s="91"/>
      <c r="P935" s="227">
        <f>O935*H935</f>
        <v>0</v>
      </c>
      <c r="Q935" s="227">
        <v>0</v>
      </c>
      <c r="R935" s="227">
        <f>Q935*H935</f>
        <v>0</v>
      </c>
      <c r="S935" s="227">
        <v>0</v>
      </c>
      <c r="T935" s="228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29" t="s">
        <v>199</v>
      </c>
      <c r="AT935" s="229" t="s">
        <v>158</v>
      </c>
      <c r="AU935" s="229" t="s">
        <v>83</v>
      </c>
      <c r="AY935" s="17" t="s">
        <v>156</v>
      </c>
      <c r="BE935" s="230">
        <f>IF(N935="základní",J935,0)</f>
        <v>0</v>
      </c>
      <c r="BF935" s="230">
        <f>IF(N935="snížená",J935,0)</f>
        <v>0</v>
      </c>
      <c r="BG935" s="230">
        <f>IF(N935="zákl. přenesená",J935,0)</f>
        <v>0</v>
      </c>
      <c r="BH935" s="230">
        <f>IF(N935="sníž. přenesená",J935,0)</f>
        <v>0</v>
      </c>
      <c r="BI935" s="230">
        <f>IF(N935="nulová",J935,0)</f>
        <v>0</v>
      </c>
      <c r="BJ935" s="17" t="s">
        <v>81</v>
      </c>
      <c r="BK935" s="230">
        <f>ROUND(I935*H935,2)</f>
        <v>0</v>
      </c>
      <c r="BL935" s="17" t="s">
        <v>199</v>
      </c>
      <c r="BM935" s="229" t="s">
        <v>1078</v>
      </c>
    </row>
    <row r="936" s="2" customFormat="1">
      <c r="A936" s="38"/>
      <c r="B936" s="39"/>
      <c r="C936" s="40"/>
      <c r="D936" s="231" t="s">
        <v>163</v>
      </c>
      <c r="E936" s="40"/>
      <c r="F936" s="232" t="s">
        <v>1077</v>
      </c>
      <c r="G936" s="40"/>
      <c r="H936" s="40"/>
      <c r="I936" s="233"/>
      <c r="J936" s="40"/>
      <c r="K936" s="40"/>
      <c r="L936" s="44"/>
      <c r="M936" s="234"/>
      <c r="N936" s="235"/>
      <c r="O936" s="91"/>
      <c r="P936" s="91"/>
      <c r="Q936" s="91"/>
      <c r="R936" s="91"/>
      <c r="S936" s="91"/>
      <c r="T936" s="92"/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T936" s="17" t="s">
        <v>163</v>
      </c>
      <c r="AU936" s="17" t="s">
        <v>83</v>
      </c>
    </row>
    <row r="937" s="13" customFormat="1">
      <c r="A937" s="13"/>
      <c r="B937" s="236"/>
      <c r="C937" s="237"/>
      <c r="D937" s="231" t="s">
        <v>164</v>
      </c>
      <c r="E937" s="238" t="s">
        <v>1</v>
      </c>
      <c r="F937" s="239" t="s">
        <v>1075</v>
      </c>
      <c r="G937" s="237"/>
      <c r="H937" s="240">
        <v>0.84000000000000008</v>
      </c>
      <c r="I937" s="241"/>
      <c r="J937" s="237"/>
      <c r="K937" s="237"/>
      <c r="L937" s="242"/>
      <c r="M937" s="243"/>
      <c r="N937" s="244"/>
      <c r="O937" s="244"/>
      <c r="P937" s="244"/>
      <c r="Q937" s="244"/>
      <c r="R937" s="244"/>
      <c r="S937" s="244"/>
      <c r="T937" s="245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6" t="s">
        <v>164</v>
      </c>
      <c r="AU937" s="246" t="s">
        <v>83</v>
      </c>
      <c r="AV937" s="13" t="s">
        <v>83</v>
      </c>
      <c r="AW937" s="13" t="s">
        <v>31</v>
      </c>
      <c r="AX937" s="13" t="s">
        <v>73</v>
      </c>
      <c r="AY937" s="246" t="s">
        <v>156</v>
      </c>
    </row>
    <row r="938" s="14" customFormat="1">
      <c r="A938" s="14"/>
      <c r="B938" s="247"/>
      <c r="C938" s="248"/>
      <c r="D938" s="231" t="s">
        <v>164</v>
      </c>
      <c r="E938" s="249" t="s">
        <v>1</v>
      </c>
      <c r="F938" s="250" t="s">
        <v>168</v>
      </c>
      <c r="G938" s="248"/>
      <c r="H938" s="251">
        <v>0.84000000000000008</v>
      </c>
      <c r="I938" s="252"/>
      <c r="J938" s="248"/>
      <c r="K938" s="248"/>
      <c r="L938" s="253"/>
      <c r="M938" s="254"/>
      <c r="N938" s="255"/>
      <c r="O938" s="255"/>
      <c r="P938" s="255"/>
      <c r="Q938" s="255"/>
      <c r="R938" s="255"/>
      <c r="S938" s="255"/>
      <c r="T938" s="256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7" t="s">
        <v>164</v>
      </c>
      <c r="AU938" s="257" t="s">
        <v>83</v>
      </c>
      <c r="AV938" s="14" t="s">
        <v>162</v>
      </c>
      <c r="AW938" s="14" t="s">
        <v>31</v>
      </c>
      <c r="AX938" s="14" t="s">
        <v>81</v>
      </c>
      <c r="AY938" s="257" t="s">
        <v>156</v>
      </c>
    </row>
    <row r="939" s="2" customFormat="1" ht="24.15" customHeight="1">
      <c r="A939" s="38"/>
      <c r="B939" s="39"/>
      <c r="C939" s="218" t="s">
        <v>1079</v>
      </c>
      <c r="D939" s="218" t="s">
        <v>158</v>
      </c>
      <c r="E939" s="219" t="s">
        <v>1080</v>
      </c>
      <c r="F939" s="220" t="s">
        <v>1081</v>
      </c>
      <c r="G939" s="221" t="s">
        <v>161</v>
      </c>
      <c r="H939" s="222">
        <v>0.83999999999999997</v>
      </c>
      <c r="I939" s="223"/>
      <c r="J939" s="224">
        <f>ROUND(I939*H939,2)</f>
        <v>0</v>
      </c>
      <c r="K939" s="220" t="s">
        <v>1</v>
      </c>
      <c r="L939" s="44"/>
      <c r="M939" s="225" t="s">
        <v>1</v>
      </c>
      <c r="N939" s="226" t="s">
        <v>38</v>
      </c>
      <c r="O939" s="91"/>
      <c r="P939" s="227">
        <f>O939*H939</f>
        <v>0</v>
      </c>
      <c r="Q939" s="227">
        <v>0</v>
      </c>
      <c r="R939" s="227">
        <f>Q939*H939</f>
        <v>0</v>
      </c>
      <c r="S939" s="227">
        <v>0</v>
      </c>
      <c r="T939" s="228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9" t="s">
        <v>199</v>
      </c>
      <c r="AT939" s="229" t="s">
        <v>158</v>
      </c>
      <c r="AU939" s="229" t="s">
        <v>83</v>
      </c>
      <c r="AY939" s="17" t="s">
        <v>156</v>
      </c>
      <c r="BE939" s="230">
        <f>IF(N939="základní",J939,0)</f>
        <v>0</v>
      </c>
      <c r="BF939" s="230">
        <f>IF(N939="snížená",J939,0)</f>
        <v>0</v>
      </c>
      <c r="BG939" s="230">
        <f>IF(N939="zákl. přenesená",J939,0)</f>
        <v>0</v>
      </c>
      <c r="BH939" s="230">
        <f>IF(N939="sníž. přenesená",J939,0)</f>
        <v>0</v>
      </c>
      <c r="BI939" s="230">
        <f>IF(N939="nulová",J939,0)</f>
        <v>0</v>
      </c>
      <c r="BJ939" s="17" t="s">
        <v>81</v>
      </c>
      <c r="BK939" s="230">
        <f>ROUND(I939*H939,2)</f>
        <v>0</v>
      </c>
      <c r="BL939" s="17" t="s">
        <v>199</v>
      </c>
      <c r="BM939" s="229" t="s">
        <v>1082</v>
      </c>
    </row>
    <row r="940" s="2" customFormat="1">
      <c r="A940" s="38"/>
      <c r="B940" s="39"/>
      <c r="C940" s="40"/>
      <c r="D940" s="231" t="s">
        <v>163</v>
      </c>
      <c r="E940" s="40"/>
      <c r="F940" s="232" t="s">
        <v>1081</v>
      </c>
      <c r="G940" s="40"/>
      <c r="H940" s="40"/>
      <c r="I940" s="233"/>
      <c r="J940" s="40"/>
      <c r="K940" s="40"/>
      <c r="L940" s="44"/>
      <c r="M940" s="234"/>
      <c r="N940" s="235"/>
      <c r="O940" s="91"/>
      <c r="P940" s="91"/>
      <c r="Q940" s="91"/>
      <c r="R940" s="91"/>
      <c r="S940" s="91"/>
      <c r="T940" s="92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T940" s="17" t="s">
        <v>163</v>
      </c>
      <c r="AU940" s="17" t="s">
        <v>83</v>
      </c>
    </row>
    <row r="941" s="13" customFormat="1">
      <c r="A941" s="13"/>
      <c r="B941" s="236"/>
      <c r="C941" s="237"/>
      <c r="D941" s="231" t="s">
        <v>164</v>
      </c>
      <c r="E941" s="238" t="s">
        <v>1</v>
      </c>
      <c r="F941" s="239" t="s">
        <v>1075</v>
      </c>
      <c r="G941" s="237"/>
      <c r="H941" s="240">
        <v>0.84000000000000008</v>
      </c>
      <c r="I941" s="241"/>
      <c r="J941" s="237"/>
      <c r="K941" s="237"/>
      <c r="L941" s="242"/>
      <c r="M941" s="243"/>
      <c r="N941" s="244"/>
      <c r="O941" s="244"/>
      <c r="P941" s="244"/>
      <c r="Q941" s="244"/>
      <c r="R941" s="244"/>
      <c r="S941" s="244"/>
      <c r="T941" s="245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6" t="s">
        <v>164</v>
      </c>
      <c r="AU941" s="246" t="s">
        <v>83</v>
      </c>
      <c r="AV941" s="13" t="s">
        <v>83</v>
      </c>
      <c r="AW941" s="13" t="s">
        <v>31</v>
      </c>
      <c r="AX941" s="13" t="s">
        <v>73</v>
      </c>
      <c r="AY941" s="246" t="s">
        <v>156</v>
      </c>
    </row>
    <row r="942" s="14" customFormat="1">
      <c r="A942" s="14"/>
      <c r="B942" s="247"/>
      <c r="C942" s="248"/>
      <c r="D942" s="231" t="s">
        <v>164</v>
      </c>
      <c r="E942" s="249" t="s">
        <v>1</v>
      </c>
      <c r="F942" s="250" t="s">
        <v>168</v>
      </c>
      <c r="G942" s="248"/>
      <c r="H942" s="251">
        <v>0.84000000000000008</v>
      </c>
      <c r="I942" s="252"/>
      <c r="J942" s="248"/>
      <c r="K942" s="248"/>
      <c r="L942" s="253"/>
      <c r="M942" s="254"/>
      <c r="N942" s="255"/>
      <c r="O942" s="255"/>
      <c r="P942" s="255"/>
      <c r="Q942" s="255"/>
      <c r="R942" s="255"/>
      <c r="S942" s="255"/>
      <c r="T942" s="256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7" t="s">
        <v>164</v>
      </c>
      <c r="AU942" s="257" t="s">
        <v>83</v>
      </c>
      <c r="AV942" s="14" t="s">
        <v>162</v>
      </c>
      <c r="AW942" s="14" t="s">
        <v>31</v>
      </c>
      <c r="AX942" s="14" t="s">
        <v>81</v>
      </c>
      <c r="AY942" s="257" t="s">
        <v>156</v>
      </c>
    </row>
    <row r="943" s="2" customFormat="1" ht="24.15" customHeight="1">
      <c r="A943" s="38"/>
      <c r="B943" s="39"/>
      <c r="C943" s="218" t="s">
        <v>643</v>
      </c>
      <c r="D943" s="218" t="s">
        <v>158</v>
      </c>
      <c r="E943" s="219" t="s">
        <v>1083</v>
      </c>
      <c r="F943" s="220" t="s">
        <v>1084</v>
      </c>
      <c r="G943" s="221" t="s">
        <v>161</v>
      </c>
      <c r="H943" s="222">
        <v>1052.5699999999999</v>
      </c>
      <c r="I943" s="223"/>
      <c r="J943" s="224">
        <f>ROUND(I943*H943,2)</f>
        <v>0</v>
      </c>
      <c r="K943" s="220" t="s">
        <v>1</v>
      </c>
      <c r="L943" s="44"/>
      <c r="M943" s="225" t="s">
        <v>1</v>
      </c>
      <c r="N943" s="226" t="s">
        <v>38</v>
      </c>
      <c r="O943" s="91"/>
      <c r="P943" s="227">
        <f>O943*H943</f>
        <v>0</v>
      </c>
      <c r="Q943" s="227">
        <v>0</v>
      </c>
      <c r="R943" s="227">
        <f>Q943*H943</f>
        <v>0</v>
      </c>
      <c r="S943" s="227">
        <v>0</v>
      </c>
      <c r="T943" s="228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9" t="s">
        <v>199</v>
      </c>
      <c r="AT943" s="229" t="s">
        <v>158</v>
      </c>
      <c r="AU943" s="229" t="s">
        <v>83</v>
      </c>
      <c r="AY943" s="17" t="s">
        <v>156</v>
      </c>
      <c r="BE943" s="230">
        <f>IF(N943="základní",J943,0)</f>
        <v>0</v>
      </c>
      <c r="BF943" s="230">
        <f>IF(N943="snížená",J943,0)</f>
        <v>0</v>
      </c>
      <c r="BG943" s="230">
        <f>IF(N943="zákl. přenesená",J943,0)</f>
        <v>0</v>
      </c>
      <c r="BH943" s="230">
        <f>IF(N943="sníž. přenesená",J943,0)</f>
        <v>0</v>
      </c>
      <c r="BI943" s="230">
        <f>IF(N943="nulová",J943,0)</f>
        <v>0</v>
      </c>
      <c r="BJ943" s="17" t="s">
        <v>81</v>
      </c>
      <c r="BK943" s="230">
        <f>ROUND(I943*H943,2)</f>
        <v>0</v>
      </c>
      <c r="BL943" s="17" t="s">
        <v>199</v>
      </c>
      <c r="BM943" s="229" t="s">
        <v>1085</v>
      </c>
    </row>
    <row r="944" s="2" customFormat="1">
      <c r="A944" s="38"/>
      <c r="B944" s="39"/>
      <c r="C944" s="40"/>
      <c r="D944" s="231" t="s">
        <v>163</v>
      </c>
      <c r="E944" s="40"/>
      <c r="F944" s="232" t="s">
        <v>1084</v>
      </c>
      <c r="G944" s="40"/>
      <c r="H944" s="40"/>
      <c r="I944" s="233"/>
      <c r="J944" s="40"/>
      <c r="K944" s="40"/>
      <c r="L944" s="44"/>
      <c r="M944" s="234"/>
      <c r="N944" s="235"/>
      <c r="O944" s="91"/>
      <c r="P944" s="91"/>
      <c r="Q944" s="91"/>
      <c r="R944" s="91"/>
      <c r="S944" s="91"/>
      <c r="T944" s="92"/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T944" s="17" t="s">
        <v>163</v>
      </c>
      <c r="AU944" s="17" t="s">
        <v>83</v>
      </c>
    </row>
    <row r="945" s="13" customFormat="1">
      <c r="A945" s="13"/>
      <c r="B945" s="236"/>
      <c r="C945" s="237"/>
      <c r="D945" s="231" t="s">
        <v>164</v>
      </c>
      <c r="E945" s="238" t="s">
        <v>1</v>
      </c>
      <c r="F945" s="239" t="s">
        <v>1086</v>
      </c>
      <c r="G945" s="237"/>
      <c r="H945" s="240">
        <v>1052.5699999999999</v>
      </c>
      <c r="I945" s="241"/>
      <c r="J945" s="237"/>
      <c r="K945" s="237"/>
      <c r="L945" s="242"/>
      <c r="M945" s="243"/>
      <c r="N945" s="244"/>
      <c r="O945" s="244"/>
      <c r="P945" s="244"/>
      <c r="Q945" s="244"/>
      <c r="R945" s="244"/>
      <c r="S945" s="244"/>
      <c r="T945" s="245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6" t="s">
        <v>164</v>
      </c>
      <c r="AU945" s="246" t="s">
        <v>83</v>
      </c>
      <c r="AV945" s="13" t="s">
        <v>83</v>
      </c>
      <c r="AW945" s="13" t="s">
        <v>31</v>
      </c>
      <c r="AX945" s="13" t="s">
        <v>73</v>
      </c>
      <c r="AY945" s="246" t="s">
        <v>156</v>
      </c>
    </row>
    <row r="946" s="14" customFormat="1">
      <c r="A946" s="14"/>
      <c r="B946" s="247"/>
      <c r="C946" s="248"/>
      <c r="D946" s="231" t="s">
        <v>164</v>
      </c>
      <c r="E946" s="249" t="s">
        <v>1</v>
      </c>
      <c r="F946" s="250" t="s">
        <v>168</v>
      </c>
      <c r="G946" s="248"/>
      <c r="H946" s="251">
        <v>1052.5699999999999</v>
      </c>
      <c r="I946" s="252"/>
      <c r="J946" s="248"/>
      <c r="K946" s="248"/>
      <c r="L946" s="253"/>
      <c r="M946" s="254"/>
      <c r="N946" s="255"/>
      <c r="O946" s="255"/>
      <c r="P946" s="255"/>
      <c r="Q946" s="255"/>
      <c r="R946" s="255"/>
      <c r="S946" s="255"/>
      <c r="T946" s="256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7" t="s">
        <v>164</v>
      </c>
      <c r="AU946" s="257" t="s">
        <v>83</v>
      </c>
      <c r="AV946" s="14" t="s">
        <v>162</v>
      </c>
      <c r="AW946" s="14" t="s">
        <v>31</v>
      </c>
      <c r="AX946" s="14" t="s">
        <v>81</v>
      </c>
      <c r="AY946" s="257" t="s">
        <v>156</v>
      </c>
    </row>
    <row r="947" s="2" customFormat="1" ht="24.15" customHeight="1">
      <c r="A947" s="38"/>
      <c r="B947" s="39"/>
      <c r="C947" s="218" t="s">
        <v>1087</v>
      </c>
      <c r="D947" s="218" t="s">
        <v>158</v>
      </c>
      <c r="E947" s="219" t="s">
        <v>1088</v>
      </c>
      <c r="F947" s="220" t="s">
        <v>1089</v>
      </c>
      <c r="G947" s="221" t="s">
        <v>161</v>
      </c>
      <c r="H947" s="222">
        <v>1052.5699999999999</v>
      </c>
      <c r="I947" s="223"/>
      <c r="J947" s="224">
        <f>ROUND(I947*H947,2)</f>
        <v>0</v>
      </c>
      <c r="K947" s="220" t="s">
        <v>1</v>
      </c>
      <c r="L947" s="44"/>
      <c r="M947" s="225" t="s">
        <v>1</v>
      </c>
      <c r="N947" s="226" t="s">
        <v>38</v>
      </c>
      <c r="O947" s="91"/>
      <c r="P947" s="227">
        <f>O947*H947</f>
        <v>0</v>
      </c>
      <c r="Q947" s="227">
        <v>0</v>
      </c>
      <c r="R947" s="227">
        <f>Q947*H947</f>
        <v>0</v>
      </c>
      <c r="S947" s="227">
        <v>0</v>
      </c>
      <c r="T947" s="228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29" t="s">
        <v>199</v>
      </c>
      <c r="AT947" s="229" t="s">
        <v>158</v>
      </c>
      <c r="AU947" s="229" t="s">
        <v>83</v>
      </c>
      <c r="AY947" s="17" t="s">
        <v>156</v>
      </c>
      <c r="BE947" s="230">
        <f>IF(N947="základní",J947,0)</f>
        <v>0</v>
      </c>
      <c r="BF947" s="230">
        <f>IF(N947="snížená",J947,0)</f>
        <v>0</v>
      </c>
      <c r="BG947" s="230">
        <f>IF(N947="zákl. přenesená",J947,0)</f>
        <v>0</v>
      </c>
      <c r="BH947" s="230">
        <f>IF(N947="sníž. přenesená",J947,0)</f>
        <v>0</v>
      </c>
      <c r="BI947" s="230">
        <f>IF(N947="nulová",J947,0)</f>
        <v>0</v>
      </c>
      <c r="BJ947" s="17" t="s">
        <v>81</v>
      </c>
      <c r="BK947" s="230">
        <f>ROUND(I947*H947,2)</f>
        <v>0</v>
      </c>
      <c r="BL947" s="17" t="s">
        <v>199</v>
      </c>
      <c r="BM947" s="229" t="s">
        <v>1090</v>
      </c>
    </row>
    <row r="948" s="2" customFormat="1">
      <c r="A948" s="38"/>
      <c r="B948" s="39"/>
      <c r="C948" s="40"/>
      <c r="D948" s="231" t="s">
        <v>163</v>
      </c>
      <c r="E948" s="40"/>
      <c r="F948" s="232" t="s">
        <v>1089</v>
      </c>
      <c r="G948" s="40"/>
      <c r="H948" s="40"/>
      <c r="I948" s="233"/>
      <c r="J948" s="40"/>
      <c r="K948" s="40"/>
      <c r="L948" s="44"/>
      <c r="M948" s="234"/>
      <c r="N948" s="235"/>
      <c r="O948" s="91"/>
      <c r="P948" s="91"/>
      <c r="Q948" s="91"/>
      <c r="R948" s="91"/>
      <c r="S948" s="91"/>
      <c r="T948" s="92"/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T948" s="17" t="s">
        <v>163</v>
      </c>
      <c r="AU948" s="17" t="s">
        <v>83</v>
      </c>
    </row>
    <row r="949" s="2" customFormat="1" ht="24.15" customHeight="1">
      <c r="A949" s="38"/>
      <c r="B949" s="39"/>
      <c r="C949" s="218" t="s">
        <v>646</v>
      </c>
      <c r="D949" s="218" t="s">
        <v>158</v>
      </c>
      <c r="E949" s="219" t="s">
        <v>1091</v>
      </c>
      <c r="F949" s="220" t="s">
        <v>1092</v>
      </c>
      <c r="G949" s="221" t="s">
        <v>161</v>
      </c>
      <c r="H949" s="222">
        <v>1043.8599999999999</v>
      </c>
      <c r="I949" s="223"/>
      <c r="J949" s="224">
        <f>ROUND(I949*H949,2)</f>
        <v>0</v>
      </c>
      <c r="K949" s="220" t="s">
        <v>1</v>
      </c>
      <c r="L949" s="44"/>
      <c r="M949" s="225" t="s">
        <v>1</v>
      </c>
      <c r="N949" s="226" t="s">
        <v>38</v>
      </c>
      <c r="O949" s="91"/>
      <c r="P949" s="227">
        <f>O949*H949</f>
        <v>0</v>
      </c>
      <c r="Q949" s="227">
        <v>0</v>
      </c>
      <c r="R949" s="227">
        <f>Q949*H949</f>
        <v>0</v>
      </c>
      <c r="S949" s="227">
        <v>0</v>
      </c>
      <c r="T949" s="228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9" t="s">
        <v>199</v>
      </c>
      <c r="AT949" s="229" t="s">
        <v>158</v>
      </c>
      <c r="AU949" s="229" t="s">
        <v>83</v>
      </c>
      <c r="AY949" s="17" t="s">
        <v>156</v>
      </c>
      <c r="BE949" s="230">
        <f>IF(N949="základní",J949,0)</f>
        <v>0</v>
      </c>
      <c r="BF949" s="230">
        <f>IF(N949="snížená",J949,0)</f>
        <v>0</v>
      </c>
      <c r="BG949" s="230">
        <f>IF(N949="zákl. přenesená",J949,0)</f>
        <v>0</v>
      </c>
      <c r="BH949" s="230">
        <f>IF(N949="sníž. přenesená",J949,0)</f>
        <v>0</v>
      </c>
      <c r="BI949" s="230">
        <f>IF(N949="nulová",J949,0)</f>
        <v>0</v>
      </c>
      <c r="BJ949" s="17" t="s">
        <v>81</v>
      </c>
      <c r="BK949" s="230">
        <f>ROUND(I949*H949,2)</f>
        <v>0</v>
      </c>
      <c r="BL949" s="17" t="s">
        <v>199</v>
      </c>
      <c r="BM949" s="229" t="s">
        <v>1093</v>
      </c>
    </row>
    <row r="950" s="2" customFormat="1">
      <c r="A950" s="38"/>
      <c r="B950" s="39"/>
      <c r="C950" s="40"/>
      <c r="D950" s="231" t="s">
        <v>163</v>
      </c>
      <c r="E950" s="40"/>
      <c r="F950" s="232" t="s">
        <v>1092</v>
      </c>
      <c r="G950" s="40"/>
      <c r="H950" s="40"/>
      <c r="I950" s="233"/>
      <c r="J950" s="40"/>
      <c r="K950" s="40"/>
      <c r="L950" s="44"/>
      <c r="M950" s="234"/>
      <c r="N950" s="235"/>
      <c r="O950" s="91"/>
      <c r="P950" s="91"/>
      <c r="Q950" s="91"/>
      <c r="R950" s="91"/>
      <c r="S950" s="91"/>
      <c r="T950" s="92"/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T950" s="17" t="s">
        <v>163</v>
      </c>
      <c r="AU950" s="17" t="s">
        <v>83</v>
      </c>
    </row>
    <row r="951" s="13" customFormat="1">
      <c r="A951" s="13"/>
      <c r="B951" s="236"/>
      <c r="C951" s="237"/>
      <c r="D951" s="231" t="s">
        <v>164</v>
      </c>
      <c r="E951" s="238" t="s">
        <v>1</v>
      </c>
      <c r="F951" s="239" t="s">
        <v>879</v>
      </c>
      <c r="G951" s="237"/>
      <c r="H951" s="240">
        <v>1043.8600000000001</v>
      </c>
      <c r="I951" s="241"/>
      <c r="J951" s="237"/>
      <c r="K951" s="237"/>
      <c r="L951" s="242"/>
      <c r="M951" s="243"/>
      <c r="N951" s="244"/>
      <c r="O951" s="244"/>
      <c r="P951" s="244"/>
      <c r="Q951" s="244"/>
      <c r="R951" s="244"/>
      <c r="S951" s="244"/>
      <c r="T951" s="245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6" t="s">
        <v>164</v>
      </c>
      <c r="AU951" s="246" t="s">
        <v>83</v>
      </c>
      <c r="AV951" s="13" t="s">
        <v>83</v>
      </c>
      <c r="AW951" s="13" t="s">
        <v>31</v>
      </c>
      <c r="AX951" s="13" t="s">
        <v>73</v>
      </c>
      <c r="AY951" s="246" t="s">
        <v>156</v>
      </c>
    </row>
    <row r="952" s="14" customFormat="1">
      <c r="A952" s="14"/>
      <c r="B952" s="247"/>
      <c r="C952" s="248"/>
      <c r="D952" s="231" t="s">
        <v>164</v>
      </c>
      <c r="E952" s="249" t="s">
        <v>1</v>
      </c>
      <c r="F952" s="250" t="s">
        <v>168</v>
      </c>
      <c r="G952" s="248"/>
      <c r="H952" s="251">
        <v>1043.8600000000001</v>
      </c>
      <c r="I952" s="252"/>
      <c r="J952" s="248"/>
      <c r="K952" s="248"/>
      <c r="L952" s="253"/>
      <c r="M952" s="254"/>
      <c r="N952" s="255"/>
      <c r="O952" s="255"/>
      <c r="P952" s="255"/>
      <c r="Q952" s="255"/>
      <c r="R952" s="255"/>
      <c r="S952" s="255"/>
      <c r="T952" s="256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7" t="s">
        <v>164</v>
      </c>
      <c r="AU952" s="257" t="s">
        <v>83</v>
      </c>
      <c r="AV952" s="14" t="s">
        <v>162</v>
      </c>
      <c r="AW952" s="14" t="s">
        <v>31</v>
      </c>
      <c r="AX952" s="14" t="s">
        <v>81</v>
      </c>
      <c r="AY952" s="257" t="s">
        <v>156</v>
      </c>
    </row>
    <row r="953" s="2" customFormat="1" ht="24.15" customHeight="1">
      <c r="A953" s="38"/>
      <c r="B953" s="39"/>
      <c r="C953" s="218" t="s">
        <v>1094</v>
      </c>
      <c r="D953" s="218" t="s">
        <v>158</v>
      </c>
      <c r="E953" s="219" t="s">
        <v>1095</v>
      </c>
      <c r="F953" s="220" t="s">
        <v>1096</v>
      </c>
      <c r="G953" s="221" t="s">
        <v>161</v>
      </c>
      <c r="H953" s="222">
        <v>10.560000000000001</v>
      </c>
      <c r="I953" s="223"/>
      <c r="J953" s="224">
        <f>ROUND(I953*H953,2)</f>
        <v>0</v>
      </c>
      <c r="K953" s="220" t="s">
        <v>1</v>
      </c>
      <c r="L953" s="44"/>
      <c r="M953" s="225" t="s">
        <v>1</v>
      </c>
      <c r="N953" s="226" t="s">
        <v>38</v>
      </c>
      <c r="O953" s="91"/>
      <c r="P953" s="227">
        <f>O953*H953</f>
        <v>0</v>
      </c>
      <c r="Q953" s="227">
        <v>0</v>
      </c>
      <c r="R953" s="227">
        <f>Q953*H953</f>
        <v>0</v>
      </c>
      <c r="S953" s="227">
        <v>0</v>
      </c>
      <c r="T953" s="228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29" t="s">
        <v>199</v>
      </c>
      <c r="AT953" s="229" t="s">
        <v>158</v>
      </c>
      <c r="AU953" s="229" t="s">
        <v>83</v>
      </c>
      <c r="AY953" s="17" t="s">
        <v>156</v>
      </c>
      <c r="BE953" s="230">
        <f>IF(N953="základní",J953,0)</f>
        <v>0</v>
      </c>
      <c r="BF953" s="230">
        <f>IF(N953="snížená",J953,0)</f>
        <v>0</v>
      </c>
      <c r="BG953" s="230">
        <f>IF(N953="zákl. přenesená",J953,0)</f>
        <v>0</v>
      </c>
      <c r="BH953" s="230">
        <f>IF(N953="sníž. přenesená",J953,0)</f>
        <v>0</v>
      </c>
      <c r="BI953" s="230">
        <f>IF(N953="nulová",J953,0)</f>
        <v>0</v>
      </c>
      <c r="BJ953" s="17" t="s">
        <v>81</v>
      </c>
      <c r="BK953" s="230">
        <f>ROUND(I953*H953,2)</f>
        <v>0</v>
      </c>
      <c r="BL953" s="17" t="s">
        <v>199</v>
      </c>
      <c r="BM953" s="229" t="s">
        <v>1097</v>
      </c>
    </row>
    <row r="954" s="2" customFormat="1">
      <c r="A954" s="38"/>
      <c r="B954" s="39"/>
      <c r="C954" s="40"/>
      <c r="D954" s="231" t="s">
        <v>163</v>
      </c>
      <c r="E954" s="40"/>
      <c r="F954" s="232" t="s">
        <v>1096</v>
      </c>
      <c r="G954" s="40"/>
      <c r="H954" s="40"/>
      <c r="I954" s="233"/>
      <c r="J954" s="40"/>
      <c r="K954" s="40"/>
      <c r="L954" s="44"/>
      <c r="M954" s="234"/>
      <c r="N954" s="235"/>
      <c r="O954" s="91"/>
      <c r="P954" s="91"/>
      <c r="Q954" s="91"/>
      <c r="R954" s="91"/>
      <c r="S954" s="91"/>
      <c r="T954" s="92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T954" s="17" t="s">
        <v>163</v>
      </c>
      <c r="AU954" s="17" t="s">
        <v>83</v>
      </c>
    </row>
    <row r="955" s="13" customFormat="1">
      <c r="A955" s="13"/>
      <c r="B955" s="236"/>
      <c r="C955" s="237"/>
      <c r="D955" s="231" t="s">
        <v>164</v>
      </c>
      <c r="E955" s="238" t="s">
        <v>1</v>
      </c>
      <c r="F955" s="239" t="s">
        <v>422</v>
      </c>
      <c r="G955" s="237"/>
      <c r="H955" s="240">
        <v>10.560000000000001</v>
      </c>
      <c r="I955" s="241"/>
      <c r="J955" s="237"/>
      <c r="K955" s="237"/>
      <c r="L955" s="242"/>
      <c r="M955" s="243"/>
      <c r="N955" s="244"/>
      <c r="O955" s="244"/>
      <c r="P955" s="244"/>
      <c r="Q955" s="244"/>
      <c r="R955" s="244"/>
      <c r="S955" s="244"/>
      <c r="T955" s="245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6" t="s">
        <v>164</v>
      </c>
      <c r="AU955" s="246" t="s">
        <v>83</v>
      </c>
      <c r="AV955" s="13" t="s">
        <v>83</v>
      </c>
      <c r="AW955" s="13" t="s">
        <v>31</v>
      </c>
      <c r="AX955" s="13" t="s">
        <v>73</v>
      </c>
      <c r="AY955" s="246" t="s">
        <v>156</v>
      </c>
    </row>
    <row r="956" s="14" customFormat="1">
      <c r="A956" s="14"/>
      <c r="B956" s="247"/>
      <c r="C956" s="248"/>
      <c r="D956" s="231" t="s">
        <v>164</v>
      </c>
      <c r="E956" s="249" t="s">
        <v>1</v>
      </c>
      <c r="F956" s="250" t="s">
        <v>168</v>
      </c>
      <c r="G956" s="248"/>
      <c r="H956" s="251">
        <v>10.560000000000001</v>
      </c>
      <c r="I956" s="252"/>
      <c r="J956" s="248"/>
      <c r="K956" s="248"/>
      <c r="L956" s="253"/>
      <c r="M956" s="254"/>
      <c r="N956" s="255"/>
      <c r="O956" s="255"/>
      <c r="P956" s="255"/>
      <c r="Q956" s="255"/>
      <c r="R956" s="255"/>
      <c r="S956" s="255"/>
      <c r="T956" s="256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7" t="s">
        <v>164</v>
      </c>
      <c r="AU956" s="257" t="s">
        <v>83</v>
      </c>
      <c r="AV956" s="14" t="s">
        <v>162</v>
      </c>
      <c r="AW956" s="14" t="s">
        <v>31</v>
      </c>
      <c r="AX956" s="14" t="s">
        <v>81</v>
      </c>
      <c r="AY956" s="257" t="s">
        <v>156</v>
      </c>
    </row>
    <row r="957" s="2" customFormat="1" ht="24.15" customHeight="1">
      <c r="A957" s="38"/>
      <c r="B957" s="39"/>
      <c r="C957" s="218" t="s">
        <v>650</v>
      </c>
      <c r="D957" s="218" t="s">
        <v>158</v>
      </c>
      <c r="E957" s="219" t="s">
        <v>1098</v>
      </c>
      <c r="F957" s="220" t="s">
        <v>1099</v>
      </c>
      <c r="G957" s="221" t="s">
        <v>161</v>
      </c>
      <c r="H957" s="222">
        <v>10.560000000000001</v>
      </c>
      <c r="I957" s="223"/>
      <c r="J957" s="224">
        <f>ROUND(I957*H957,2)</f>
        <v>0</v>
      </c>
      <c r="K957" s="220" t="s">
        <v>1</v>
      </c>
      <c r="L957" s="44"/>
      <c r="M957" s="225" t="s">
        <v>1</v>
      </c>
      <c r="N957" s="226" t="s">
        <v>38</v>
      </c>
      <c r="O957" s="91"/>
      <c r="P957" s="227">
        <f>O957*H957</f>
        <v>0</v>
      </c>
      <c r="Q957" s="227">
        <v>0</v>
      </c>
      <c r="R957" s="227">
        <f>Q957*H957</f>
        <v>0</v>
      </c>
      <c r="S957" s="227">
        <v>0</v>
      </c>
      <c r="T957" s="228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29" t="s">
        <v>199</v>
      </c>
      <c r="AT957" s="229" t="s">
        <v>158</v>
      </c>
      <c r="AU957" s="229" t="s">
        <v>83</v>
      </c>
      <c r="AY957" s="17" t="s">
        <v>156</v>
      </c>
      <c r="BE957" s="230">
        <f>IF(N957="základní",J957,0)</f>
        <v>0</v>
      </c>
      <c r="BF957" s="230">
        <f>IF(N957="snížená",J957,0)</f>
        <v>0</v>
      </c>
      <c r="BG957" s="230">
        <f>IF(N957="zákl. přenesená",J957,0)</f>
        <v>0</v>
      </c>
      <c r="BH957" s="230">
        <f>IF(N957="sníž. přenesená",J957,0)</f>
        <v>0</v>
      </c>
      <c r="BI957" s="230">
        <f>IF(N957="nulová",J957,0)</f>
        <v>0</v>
      </c>
      <c r="BJ957" s="17" t="s">
        <v>81</v>
      </c>
      <c r="BK957" s="230">
        <f>ROUND(I957*H957,2)</f>
        <v>0</v>
      </c>
      <c r="BL957" s="17" t="s">
        <v>199</v>
      </c>
      <c r="BM957" s="229" t="s">
        <v>1100</v>
      </c>
    </row>
    <row r="958" s="2" customFormat="1">
      <c r="A958" s="38"/>
      <c r="B958" s="39"/>
      <c r="C958" s="40"/>
      <c r="D958" s="231" t="s">
        <v>163</v>
      </c>
      <c r="E958" s="40"/>
      <c r="F958" s="232" t="s">
        <v>1099</v>
      </c>
      <c r="G958" s="40"/>
      <c r="H958" s="40"/>
      <c r="I958" s="233"/>
      <c r="J958" s="40"/>
      <c r="K958" s="40"/>
      <c r="L958" s="44"/>
      <c r="M958" s="234"/>
      <c r="N958" s="235"/>
      <c r="O958" s="91"/>
      <c r="P958" s="91"/>
      <c r="Q958" s="91"/>
      <c r="R958" s="91"/>
      <c r="S958" s="91"/>
      <c r="T958" s="92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T958" s="17" t="s">
        <v>163</v>
      </c>
      <c r="AU958" s="17" t="s">
        <v>83</v>
      </c>
    </row>
    <row r="959" s="12" customFormat="1" ht="22.8" customHeight="1">
      <c r="A959" s="12"/>
      <c r="B959" s="202"/>
      <c r="C959" s="203"/>
      <c r="D959" s="204" t="s">
        <v>72</v>
      </c>
      <c r="E959" s="216" t="s">
        <v>1101</v>
      </c>
      <c r="F959" s="216" t="s">
        <v>1102</v>
      </c>
      <c r="G959" s="203"/>
      <c r="H959" s="203"/>
      <c r="I959" s="206"/>
      <c r="J959" s="217">
        <f>BK959</f>
        <v>0</v>
      </c>
      <c r="K959" s="203"/>
      <c r="L959" s="208"/>
      <c r="M959" s="209"/>
      <c r="N959" s="210"/>
      <c r="O959" s="210"/>
      <c r="P959" s="211">
        <f>SUM(P960:P966)</f>
        <v>0</v>
      </c>
      <c r="Q959" s="210"/>
      <c r="R959" s="211">
        <f>SUM(R960:R966)</f>
        <v>0</v>
      </c>
      <c r="S959" s="210"/>
      <c r="T959" s="212">
        <f>SUM(T960:T966)</f>
        <v>0</v>
      </c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R959" s="213" t="s">
        <v>83</v>
      </c>
      <c r="AT959" s="214" t="s">
        <v>72</v>
      </c>
      <c r="AU959" s="214" t="s">
        <v>81</v>
      </c>
      <c r="AY959" s="213" t="s">
        <v>156</v>
      </c>
      <c r="BK959" s="215">
        <f>SUM(BK960:BK966)</f>
        <v>0</v>
      </c>
    </row>
    <row r="960" s="2" customFormat="1" ht="24.15" customHeight="1">
      <c r="A960" s="38"/>
      <c r="B960" s="39"/>
      <c r="C960" s="218" t="s">
        <v>1103</v>
      </c>
      <c r="D960" s="218" t="s">
        <v>158</v>
      </c>
      <c r="E960" s="219" t="s">
        <v>1104</v>
      </c>
      <c r="F960" s="220" t="s">
        <v>1105</v>
      </c>
      <c r="G960" s="221" t="s">
        <v>161</v>
      </c>
      <c r="H960" s="222">
        <v>279.01499999999999</v>
      </c>
      <c r="I960" s="223"/>
      <c r="J960" s="224">
        <f>ROUND(I960*H960,2)</f>
        <v>0</v>
      </c>
      <c r="K960" s="220" t="s">
        <v>1</v>
      </c>
      <c r="L960" s="44"/>
      <c r="M960" s="225" t="s">
        <v>1</v>
      </c>
      <c r="N960" s="226" t="s">
        <v>38</v>
      </c>
      <c r="O960" s="91"/>
      <c r="P960" s="227">
        <f>O960*H960</f>
        <v>0</v>
      </c>
      <c r="Q960" s="227">
        <v>0</v>
      </c>
      <c r="R960" s="227">
        <f>Q960*H960</f>
        <v>0</v>
      </c>
      <c r="S960" s="227">
        <v>0</v>
      </c>
      <c r="T960" s="228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229" t="s">
        <v>199</v>
      </c>
      <c r="AT960" s="229" t="s">
        <v>158</v>
      </c>
      <c r="AU960" s="229" t="s">
        <v>83</v>
      </c>
      <c r="AY960" s="17" t="s">
        <v>156</v>
      </c>
      <c r="BE960" s="230">
        <f>IF(N960="základní",J960,0)</f>
        <v>0</v>
      </c>
      <c r="BF960" s="230">
        <f>IF(N960="snížená",J960,0)</f>
        <v>0</v>
      </c>
      <c r="BG960" s="230">
        <f>IF(N960="zákl. přenesená",J960,0)</f>
        <v>0</v>
      </c>
      <c r="BH960" s="230">
        <f>IF(N960="sníž. přenesená",J960,0)</f>
        <v>0</v>
      </c>
      <c r="BI960" s="230">
        <f>IF(N960="nulová",J960,0)</f>
        <v>0</v>
      </c>
      <c r="BJ960" s="17" t="s">
        <v>81</v>
      </c>
      <c r="BK960" s="230">
        <f>ROUND(I960*H960,2)</f>
        <v>0</v>
      </c>
      <c r="BL960" s="17" t="s">
        <v>199</v>
      </c>
      <c r="BM960" s="229" t="s">
        <v>1106</v>
      </c>
    </row>
    <row r="961" s="2" customFormat="1">
      <c r="A961" s="38"/>
      <c r="B961" s="39"/>
      <c r="C961" s="40"/>
      <c r="D961" s="231" t="s">
        <v>163</v>
      </c>
      <c r="E961" s="40"/>
      <c r="F961" s="232" t="s">
        <v>1105</v>
      </c>
      <c r="G961" s="40"/>
      <c r="H961" s="40"/>
      <c r="I961" s="233"/>
      <c r="J961" s="40"/>
      <c r="K961" s="40"/>
      <c r="L961" s="44"/>
      <c r="M961" s="234"/>
      <c r="N961" s="235"/>
      <c r="O961" s="91"/>
      <c r="P961" s="91"/>
      <c r="Q961" s="91"/>
      <c r="R961" s="91"/>
      <c r="S961" s="91"/>
      <c r="T961" s="92"/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T961" s="17" t="s">
        <v>163</v>
      </c>
      <c r="AU961" s="17" t="s">
        <v>83</v>
      </c>
    </row>
    <row r="962" s="2" customFormat="1" ht="24.15" customHeight="1">
      <c r="A962" s="38"/>
      <c r="B962" s="39"/>
      <c r="C962" s="218" t="s">
        <v>654</v>
      </c>
      <c r="D962" s="218" t="s">
        <v>158</v>
      </c>
      <c r="E962" s="219" t="s">
        <v>1107</v>
      </c>
      <c r="F962" s="220" t="s">
        <v>1108</v>
      </c>
      <c r="G962" s="221" t="s">
        <v>161</v>
      </c>
      <c r="H962" s="222">
        <v>279.01499999999999</v>
      </c>
      <c r="I962" s="223"/>
      <c r="J962" s="224">
        <f>ROUND(I962*H962,2)</f>
        <v>0</v>
      </c>
      <c r="K962" s="220" t="s">
        <v>1</v>
      </c>
      <c r="L962" s="44"/>
      <c r="M962" s="225" t="s">
        <v>1</v>
      </c>
      <c r="N962" s="226" t="s">
        <v>38</v>
      </c>
      <c r="O962" s="91"/>
      <c r="P962" s="227">
        <f>O962*H962</f>
        <v>0</v>
      </c>
      <c r="Q962" s="227">
        <v>0</v>
      </c>
      <c r="R962" s="227">
        <f>Q962*H962</f>
        <v>0</v>
      </c>
      <c r="S962" s="227">
        <v>0</v>
      </c>
      <c r="T962" s="228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29" t="s">
        <v>199</v>
      </c>
      <c r="AT962" s="229" t="s">
        <v>158</v>
      </c>
      <c r="AU962" s="229" t="s">
        <v>83</v>
      </c>
      <c r="AY962" s="17" t="s">
        <v>156</v>
      </c>
      <c r="BE962" s="230">
        <f>IF(N962="základní",J962,0)</f>
        <v>0</v>
      </c>
      <c r="BF962" s="230">
        <f>IF(N962="snížená",J962,0)</f>
        <v>0</v>
      </c>
      <c r="BG962" s="230">
        <f>IF(N962="zákl. přenesená",J962,0)</f>
        <v>0</v>
      </c>
      <c r="BH962" s="230">
        <f>IF(N962="sníž. přenesená",J962,0)</f>
        <v>0</v>
      </c>
      <c r="BI962" s="230">
        <f>IF(N962="nulová",J962,0)</f>
        <v>0</v>
      </c>
      <c r="BJ962" s="17" t="s">
        <v>81</v>
      </c>
      <c r="BK962" s="230">
        <f>ROUND(I962*H962,2)</f>
        <v>0</v>
      </c>
      <c r="BL962" s="17" t="s">
        <v>199</v>
      </c>
      <c r="BM962" s="229" t="s">
        <v>1109</v>
      </c>
    </row>
    <row r="963" s="2" customFormat="1">
      <c r="A963" s="38"/>
      <c r="B963" s="39"/>
      <c r="C963" s="40"/>
      <c r="D963" s="231" t="s">
        <v>163</v>
      </c>
      <c r="E963" s="40"/>
      <c r="F963" s="232" t="s">
        <v>1108</v>
      </c>
      <c r="G963" s="40"/>
      <c r="H963" s="40"/>
      <c r="I963" s="233"/>
      <c r="J963" s="40"/>
      <c r="K963" s="40"/>
      <c r="L963" s="44"/>
      <c r="M963" s="234"/>
      <c r="N963" s="235"/>
      <c r="O963" s="91"/>
      <c r="P963" s="91"/>
      <c r="Q963" s="91"/>
      <c r="R963" s="91"/>
      <c r="S963" s="91"/>
      <c r="T963" s="92"/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T963" s="17" t="s">
        <v>163</v>
      </c>
      <c r="AU963" s="17" t="s">
        <v>83</v>
      </c>
    </row>
    <row r="964" s="13" customFormat="1">
      <c r="A964" s="13"/>
      <c r="B964" s="236"/>
      <c r="C964" s="237"/>
      <c r="D964" s="231" t="s">
        <v>164</v>
      </c>
      <c r="E964" s="238" t="s">
        <v>1</v>
      </c>
      <c r="F964" s="239" t="s">
        <v>1110</v>
      </c>
      <c r="G964" s="237"/>
      <c r="H964" s="240">
        <v>234.54900000000001</v>
      </c>
      <c r="I964" s="241"/>
      <c r="J964" s="237"/>
      <c r="K964" s="237"/>
      <c r="L964" s="242"/>
      <c r="M964" s="243"/>
      <c r="N964" s="244"/>
      <c r="O964" s="244"/>
      <c r="P964" s="244"/>
      <c r="Q964" s="244"/>
      <c r="R964" s="244"/>
      <c r="S964" s="244"/>
      <c r="T964" s="245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6" t="s">
        <v>164</v>
      </c>
      <c r="AU964" s="246" t="s">
        <v>83</v>
      </c>
      <c r="AV964" s="13" t="s">
        <v>83</v>
      </c>
      <c r="AW964" s="13" t="s">
        <v>31</v>
      </c>
      <c r="AX964" s="13" t="s">
        <v>73</v>
      </c>
      <c r="AY964" s="246" t="s">
        <v>156</v>
      </c>
    </row>
    <row r="965" s="13" customFormat="1">
      <c r="A965" s="13"/>
      <c r="B965" s="236"/>
      <c r="C965" s="237"/>
      <c r="D965" s="231" t="s">
        <v>164</v>
      </c>
      <c r="E965" s="238" t="s">
        <v>1</v>
      </c>
      <c r="F965" s="239" t="s">
        <v>1111</v>
      </c>
      <c r="G965" s="237"/>
      <c r="H965" s="240">
        <v>44.465999999999987</v>
      </c>
      <c r="I965" s="241"/>
      <c r="J965" s="237"/>
      <c r="K965" s="237"/>
      <c r="L965" s="242"/>
      <c r="M965" s="243"/>
      <c r="N965" s="244"/>
      <c r="O965" s="244"/>
      <c r="P965" s="244"/>
      <c r="Q965" s="244"/>
      <c r="R965" s="244"/>
      <c r="S965" s="244"/>
      <c r="T965" s="245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6" t="s">
        <v>164</v>
      </c>
      <c r="AU965" s="246" t="s">
        <v>83</v>
      </c>
      <c r="AV965" s="13" t="s">
        <v>83</v>
      </c>
      <c r="AW965" s="13" t="s">
        <v>31</v>
      </c>
      <c r="AX965" s="13" t="s">
        <v>73</v>
      </c>
      <c r="AY965" s="246" t="s">
        <v>156</v>
      </c>
    </row>
    <row r="966" s="14" customFormat="1">
      <c r="A966" s="14"/>
      <c r="B966" s="247"/>
      <c r="C966" s="248"/>
      <c r="D966" s="231" t="s">
        <v>164</v>
      </c>
      <c r="E966" s="249" t="s">
        <v>1</v>
      </c>
      <c r="F966" s="250" t="s">
        <v>168</v>
      </c>
      <c r="G966" s="248"/>
      <c r="H966" s="251">
        <v>279.01499999999999</v>
      </c>
      <c r="I966" s="252"/>
      <c r="J966" s="248"/>
      <c r="K966" s="248"/>
      <c r="L966" s="253"/>
      <c r="M966" s="254"/>
      <c r="N966" s="255"/>
      <c r="O966" s="255"/>
      <c r="P966" s="255"/>
      <c r="Q966" s="255"/>
      <c r="R966" s="255"/>
      <c r="S966" s="255"/>
      <c r="T966" s="256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7" t="s">
        <v>164</v>
      </c>
      <c r="AU966" s="257" t="s">
        <v>83</v>
      </c>
      <c r="AV966" s="14" t="s">
        <v>162</v>
      </c>
      <c r="AW966" s="14" t="s">
        <v>31</v>
      </c>
      <c r="AX966" s="14" t="s">
        <v>81</v>
      </c>
      <c r="AY966" s="257" t="s">
        <v>156</v>
      </c>
    </row>
    <row r="967" s="12" customFormat="1" ht="22.8" customHeight="1">
      <c r="A967" s="12"/>
      <c r="B967" s="202"/>
      <c r="C967" s="203"/>
      <c r="D967" s="204" t="s">
        <v>72</v>
      </c>
      <c r="E967" s="216" t="s">
        <v>1112</v>
      </c>
      <c r="F967" s="216" t="s">
        <v>1113</v>
      </c>
      <c r="G967" s="203"/>
      <c r="H967" s="203"/>
      <c r="I967" s="206"/>
      <c r="J967" s="217">
        <f>BK967</f>
        <v>0</v>
      </c>
      <c r="K967" s="203"/>
      <c r="L967" s="208"/>
      <c r="M967" s="209"/>
      <c r="N967" s="210"/>
      <c r="O967" s="210"/>
      <c r="P967" s="211">
        <f>SUM(P968:P1005)</f>
        <v>0</v>
      </c>
      <c r="Q967" s="210"/>
      <c r="R967" s="211">
        <f>SUM(R968:R1005)</f>
        <v>0</v>
      </c>
      <c r="S967" s="210"/>
      <c r="T967" s="212">
        <f>SUM(T968:T1005)</f>
        <v>0</v>
      </c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R967" s="213" t="s">
        <v>83</v>
      </c>
      <c r="AT967" s="214" t="s">
        <v>72</v>
      </c>
      <c r="AU967" s="214" t="s">
        <v>81</v>
      </c>
      <c r="AY967" s="213" t="s">
        <v>156</v>
      </c>
      <c r="BK967" s="215">
        <f>SUM(BK968:BK1005)</f>
        <v>0</v>
      </c>
    </row>
    <row r="968" s="2" customFormat="1" ht="37.8" customHeight="1">
      <c r="A968" s="38"/>
      <c r="B968" s="39"/>
      <c r="C968" s="218" t="s">
        <v>1114</v>
      </c>
      <c r="D968" s="218" t="s">
        <v>158</v>
      </c>
      <c r="E968" s="219" t="s">
        <v>1115</v>
      </c>
      <c r="F968" s="220" t="s">
        <v>1116</v>
      </c>
      <c r="G968" s="221" t="s">
        <v>215</v>
      </c>
      <c r="H968" s="222">
        <v>19</v>
      </c>
      <c r="I968" s="223"/>
      <c r="J968" s="224">
        <f>ROUND(I968*H968,2)</f>
        <v>0</v>
      </c>
      <c r="K968" s="220" t="s">
        <v>1</v>
      </c>
      <c r="L968" s="44"/>
      <c r="M968" s="225" t="s">
        <v>1</v>
      </c>
      <c r="N968" s="226" t="s">
        <v>38</v>
      </c>
      <c r="O968" s="91"/>
      <c r="P968" s="227">
        <f>O968*H968</f>
        <v>0</v>
      </c>
      <c r="Q968" s="227">
        <v>0</v>
      </c>
      <c r="R968" s="227">
        <f>Q968*H968</f>
        <v>0</v>
      </c>
      <c r="S968" s="227">
        <v>0</v>
      </c>
      <c r="T968" s="228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9" t="s">
        <v>199</v>
      </c>
      <c r="AT968" s="229" t="s">
        <v>158</v>
      </c>
      <c r="AU968" s="229" t="s">
        <v>83</v>
      </c>
      <c r="AY968" s="17" t="s">
        <v>156</v>
      </c>
      <c r="BE968" s="230">
        <f>IF(N968="základní",J968,0)</f>
        <v>0</v>
      </c>
      <c r="BF968" s="230">
        <f>IF(N968="snížená",J968,0)</f>
        <v>0</v>
      </c>
      <c r="BG968" s="230">
        <f>IF(N968="zákl. přenesená",J968,0)</f>
        <v>0</v>
      </c>
      <c r="BH968" s="230">
        <f>IF(N968="sníž. přenesená",J968,0)</f>
        <v>0</v>
      </c>
      <c r="BI968" s="230">
        <f>IF(N968="nulová",J968,0)</f>
        <v>0</v>
      </c>
      <c r="BJ968" s="17" t="s">
        <v>81</v>
      </c>
      <c r="BK968" s="230">
        <f>ROUND(I968*H968,2)</f>
        <v>0</v>
      </c>
      <c r="BL968" s="17" t="s">
        <v>199</v>
      </c>
      <c r="BM968" s="229" t="s">
        <v>1117</v>
      </c>
    </row>
    <row r="969" s="2" customFormat="1">
      <c r="A969" s="38"/>
      <c r="B969" s="39"/>
      <c r="C969" s="40"/>
      <c r="D969" s="231" t="s">
        <v>163</v>
      </c>
      <c r="E969" s="40"/>
      <c r="F969" s="232" t="s">
        <v>1116</v>
      </c>
      <c r="G969" s="40"/>
      <c r="H969" s="40"/>
      <c r="I969" s="233"/>
      <c r="J969" s="40"/>
      <c r="K969" s="40"/>
      <c r="L969" s="44"/>
      <c r="M969" s="234"/>
      <c r="N969" s="235"/>
      <c r="O969" s="91"/>
      <c r="P969" s="91"/>
      <c r="Q969" s="91"/>
      <c r="R969" s="91"/>
      <c r="S969" s="91"/>
      <c r="T969" s="92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T969" s="17" t="s">
        <v>163</v>
      </c>
      <c r="AU969" s="17" t="s">
        <v>83</v>
      </c>
    </row>
    <row r="970" s="13" customFormat="1">
      <c r="A970" s="13"/>
      <c r="B970" s="236"/>
      <c r="C970" s="237"/>
      <c r="D970" s="231" t="s">
        <v>164</v>
      </c>
      <c r="E970" s="238" t="s">
        <v>1</v>
      </c>
      <c r="F970" s="239" t="s">
        <v>1118</v>
      </c>
      <c r="G970" s="237"/>
      <c r="H970" s="240">
        <v>8</v>
      </c>
      <c r="I970" s="241"/>
      <c r="J970" s="237"/>
      <c r="K970" s="237"/>
      <c r="L970" s="242"/>
      <c r="M970" s="243"/>
      <c r="N970" s="244"/>
      <c r="O970" s="244"/>
      <c r="P970" s="244"/>
      <c r="Q970" s="244"/>
      <c r="R970" s="244"/>
      <c r="S970" s="244"/>
      <c r="T970" s="245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6" t="s">
        <v>164</v>
      </c>
      <c r="AU970" s="246" t="s">
        <v>83</v>
      </c>
      <c r="AV970" s="13" t="s">
        <v>83</v>
      </c>
      <c r="AW970" s="13" t="s">
        <v>31</v>
      </c>
      <c r="AX970" s="13" t="s">
        <v>73</v>
      </c>
      <c r="AY970" s="246" t="s">
        <v>156</v>
      </c>
    </row>
    <row r="971" s="13" customFormat="1">
      <c r="A971" s="13"/>
      <c r="B971" s="236"/>
      <c r="C971" s="237"/>
      <c r="D971" s="231" t="s">
        <v>164</v>
      </c>
      <c r="E971" s="238" t="s">
        <v>1</v>
      </c>
      <c r="F971" s="239" t="s">
        <v>1119</v>
      </c>
      <c r="G971" s="237"/>
      <c r="H971" s="240">
        <v>11</v>
      </c>
      <c r="I971" s="241"/>
      <c r="J971" s="237"/>
      <c r="K971" s="237"/>
      <c r="L971" s="242"/>
      <c r="M971" s="243"/>
      <c r="N971" s="244"/>
      <c r="O971" s="244"/>
      <c r="P971" s="244"/>
      <c r="Q971" s="244"/>
      <c r="R971" s="244"/>
      <c r="S971" s="244"/>
      <c r="T971" s="245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6" t="s">
        <v>164</v>
      </c>
      <c r="AU971" s="246" t="s">
        <v>83</v>
      </c>
      <c r="AV971" s="13" t="s">
        <v>83</v>
      </c>
      <c r="AW971" s="13" t="s">
        <v>31</v>
      </c>
      <c r="AX971" s="13" t="s">
        <v>73</v>
      </c>
      <c r="AY971" s="246" t="s">
        <v>156</v>
      </c>
    </row>
    <row r="972" s="14" customFormat="1">
      <c r="A972" s="14"/>
      <c r="B972" s="247"/>
      <c r="C972" s="248"/>
      <c r="D972" s="231" t="s">
        <v>164</v>
      </c>
      <c r="E972" s="249" t="s">
        <v>1</v>
      </c>
      <c r="F972" s="250" t="s">
        <v>168</v>
      </c>
      <c r="G972" s="248"/>
      <c r="H972" s="251">
        <v>19</v>
      </c>
      <c r="I972" s="252"/>
      <c r="J972" s="248"/>
      <c r="K972" s="248"/>
      <c r="L972" s="253"/>
      <c r="M972" s="254"/>
      <c r="N972" s="255"/>
      <c r="O972" s="255"/>
      <c r="P972" s="255"/>
      <c r="Q972" s="255"/>
      <c r="R972" s="255"/>
      <c r="S972" s="255"/>
      <c r="T972" s="256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7" t="s">
        <v>164</v>
      </c>
      <c r="AU972" s="257" t="s">
        <v>83</v>
      </c>
      <c r="AV972" s="14" t="s">
        <v>162</v>
      </c>
      <c r="AW972" s="14" t="s">
        <v>31</v>
      </c>
      <c r="AX972" s="14" t="s">
        <v>81</v>
      </c>
      <c r="AY972" s="257" t="s">
        <v>156</v>
      </c>
    </row>
    <row r="973" s="2" customFormat="1" ht="24.15" customHeight="1">
      <c r="A973" s="38"/>
      <c r="B973" s="39"/>
      <c r="C973" s="258" t="s">
        <v>660</v>
      </c>
      <c r="D973" s="258" t="s">
        <v>254</v>
      </c>
      <c r="E973" s="259" t="s">
        <v>1120</v>
      </c>
      <c r="F973" s="260" t="s">
        <v>1121</v>
      </c>
      <c r="G973" s="261" t="s">
        <v>161</v>
      </c>
      <c r="H973" s="262">
        <v>46.692</v>
      </c>
      <c r="I973" s="263"/>
      <c r="J973" s="264">
        <f>ROUND(I973*H973,2)</f>
        <v>0</v>
      </c>
      <c r="K973" s="260" t="s">
        <v>1</v>
      </c>
      <c r="L973" s="265"/>
      <c r="M973" s="266" t="s">
        <v>1</v>
      </c>
      <c r="N973" s="267" t="s">
        <v>38</v>
      </c>
      <c r="O973" s="91"/>
      <c r="P973" s="227">
        <f>O973*H973</f>
        <v>0</v>
      </c>
      <c r="Q973" s="227">
        <v>0</v>
      </c>
      <c r="R973" s="227">
        <f>Q973*H973</f>
        <v>0</v>
      </c>
      <c r="S973" s="227">
        <v>0</v>
      </c>
      <c r="T973" s="228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9" t="s">
        <v>241</v>
      </c>
      <c r="AT973" s="229" t="s">
        <v>254</v>
      </c>
      <c r="AU973" s="229" t="s">
        <v>83</v>
      </c>
      <c r="AY973" s="17" t="s">
        <v>156</v>
      </c>
      <c r="BE973" s="230">
        <f>IF(N973="základní",J973,0)</f>
        <v>0</v>
      </c>
      <c r="BF973" s="230">
        <f>IF(N973="snížená",J973,0)</f>
        <v>0</v>
      </c>
      <c r="BG973" s="230">
        <f>IF(N973="zákl. přenesená",J973,0)</f>
        <v>0</v>
      </c>
      <c r="BH973" s="230">
        <f>IF(N973="sníž. přenesená",J973,0)</f>
        <v>0</v>
      </c>
      <c r="BI973" s="230">
        <f>IF(N973="nulová",J973,0)</f>
        <v>0</v>
      </c>
      <c r="BJ973" s="17" t="s">
        <v>81</v>
      </c>
      <c r="BK973" s="230">
        <f>ROUND(I973*H973,2)</f>
        <v>0</v>
      </c>
      <c r="BL973" s="17" t="s">
        <v>199</v>
      </c>
      <c r="BM973" s="229" t="s">
        <v>1122</v>
      </c>
    </row>
    <row r="974" s="2" customFormat="1">
      <c r="A974" s="38"/>
      <c r="B974" s="39"/>
      <c r="C974" s="40"/>
      <c r="D974" s="231" t="s">
        <v>163</v>
      </c>
      <c r="E974" s="40"/>
      <c r="F974" s="232" t="s">
        <v>1121</v>
      </c>
      <c r="G974" s="40"/>
      <c r="H974" s="40"/>
      <c r="I974" s="233"/>
      <c r="J974" s="40"/>
      <c r="K974" s="40"/>
      <c r="L974" s="44"/>
      <c r="M974" s="234"/>
      <c r="N974" s="235"/>
      <c r="O974" s="91"/>
      <c r="P974" s="91"/>
      <c r="Q974" s="91"/>
      <c r="R974" s="91"/>
      <c r="S974" s="91"/>
      <c r="T974" s="92"/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T974" s="17" t="s">
        <v>163</v>
      </c>
      <c r="AU974" s="17" t="s">
        <v>83</v>
      </c>
    </row>
    <row r="975" s="13" customFormat="1">
      <c r="A975" s="13"/>
      <c r="B975" s="236"/>
      <c r="C975" s="237"/>
      <c r="D975" s="231" t="s">
        <v>164</v>
      </c>
      <c r="E975" s="238" t="s">
        <v>1</v>
      </c>
      <c r="F975" s="239" t="s">
        <v>1123</v>
      </c>
      <c r="G975" s="237"/>
      <c r="H975" s="240">
        <v>16.992000000000001</v>
      </c>
      <c r="I975" s="241"/>
      <c r="J975" s="237"/>
      <c r="K975" s="237"/>
      <c r="L975" s="242"/>
      <c r="M975" s="243"/>
      <c r="N975" s="244"/>
      <c r="O975" s="244"/>
      <c r="P975" s="244"/>
      <c r="Q975" s="244"/>
      <c r="R975" s="244"/>
      <c r="S975" s="244"/>
      <c r="T975" s="245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6" t="s">
        <v>164</v>
      </c>
      <c r="AU975" s="246" t="s">
        <v>83</v>
      </c>
      <c r="AV975" s="13" t="s">
        <v>83</v>
      </c>
      <c r="AW975" s="13" t="s">
        <v>31</v>
      </c>
      <c r="AX975" s="13" t="s">
        <v>73</v>
      </c>
      <c r="AY975" s="246" t="s">
        <v>156</v>
      </c>
    </row>
    <row r="976" s="13" customFormat="1">
      <c r="A976" s="13"/>
      <c r="B976" s="236"/>
      <c r="C976" s="237"/>
      <c r="D976" s="231" t="s">
        <v>164</v>
      </c>
      <c r="E976" s="238" t="s">
        <v>1</v>
      </c>
      <c r="F976" s="239" t="s">
        <v>1124</v>
      </c>
      <c r="G976" s="237"/>
      <c r="H976" s="240">
        <v>29.700000000000003</v>
      </c>
      <c r="I976" s="241"/>
      <c r="J976" s="237"/>
      <c r="K976" s="237"/>
      <c r="L976" s="242"/>
      <c r="M976" s="243"/>
      <c r="N976" s="244"/>
      <c r="O976" s="244"/>
      <c r="P976" s="244"/>
      <c r="Q976" s="244"/>
      <c r="R976" s="244"/>
      <c r="S976" s="244"/>
      <c r="T976" s="245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6" t="s">
        <v>164</v>
      </c>
      <c r="AU976" s="246" t="s">
        <v>83</v>
      </c>
      <c r="AV976" s="13" t="s">
        <v>83</v>
      </c>
      <c r="AW976" s="13" t="s">
        <v>31</v>
      </c>
      <c r="AX976" s="13" t="s">
        <v>73</v>
      </c>
      <c r="AY976" s="246" t="s">
        <v>156</v>
      </c>
    </row>
    <row r="977" s="14" customFormat="1">
      <c r="A977" s="14"/>
      <c r="B977" s="247"/>
      <c r="C977" s="248"/>
      <c r="D977" s="231" t="s">
        <v>164</v>
      </c>
      <c r="E977" s="249" t="s">
        <v>1</v>
      </c>
      <c r="F977" s="250" t="s">
        <v>168</v>
      </c>
      <c r="G977" s="248"/>
      <c r="H977" s="251">
        <v>46.692000000000007</v>
      </c>
      <c r="I977" s="252"/>
      <c r="J977" s="248"/>
      <c r="K977" s="248"/>
      <c r="L977" s="253"/>
      <c r="M977" s="254"/>
      <c r="N977" s="255"/>
      <c r="O977" s="255"/>
      <c r="P977" s="255"/>
      <c r="Q977" s="255"/>
      <c r="R977" s="255"/>
      <c r="S977" s="255"/>
      <c r="T977" s="256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7" t="s">
        <v>164</v>
      </c>
      <c r="AU977" s="257" t="s">
        <v>83</v>
      </c>
      <c r="AV977" s="14" t="s">
        <v>162</v>
      </c>
      <c r="AW977" s="14" t="s">
        <v>31</v>
      </c>
      <c r="AX977" s="14" t="s">
        <v>81</v>
      </c>
      <c r="AY977" s="257" t="s">
        <v>156</v>
      </c>
    </row>
    <row r="978" s="2" customFormat="1" ht="44.25" customHeight="1">
      <c r="A978" s="38"/>
      <c r="B978" s="39"/>
      <c r="C978" s="218" t="s">
        <v>1125</v>
      </c>
      <c r="D978" s="218" t="s">
        <v>158</v>
      </c>
      <c r="E978" s="219" t="s">
        <v>1126</v>
      </c>
      <c r="F978" s="220" t="s">
        <v>1127</v>
      </c>
      <c r="G978" s="221" t="s">
        <v>215</v>
      </c>
      <c r="H978" s="222">
        <v>20</v>
      </c>
      <c r="I978" s="223"/>
      <c r="J978" s="224">
        <f>ROUND(I978*H978,2)</f>
        <v>0</v>
      </c>
      <c r="K978" s="220" t="s">
        <v>1</v>
      </c>
      <c r="L978" s="44"/>
      <c r="M978" s="225" t="s">
        <v>1</v>
      </c>
      <c r="N978" s="226" t="s">
        <v>38</v>
      </c>
      <c r="O978" s="91"/>
      <c r="P978" s="227">
        <f>O978*H978</f>
        <v>0</v>
      </c>
      <c r="Q978" s="227">
        <v>0</v>
      </c>
      <c r="R978" s="227">
        <f>Q978*H978</f>
        <v>0</v>
      </c>
      <c r="S978" s="227">
        <v>0</v>
      </c>
      <c r="T978" s="228">
        <f>S978*H978</f>
        <v>0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29" t="s">
        <v>199</v>
      </c>
      <c r="AT978" s="229" t="s">
        <v>158</v>
      </c>
      <c r="AU978" s="229" t="s">
        <v>83</v>
      </c>
      <c r="AY978" s="17" t="s">
        <v>156</v>
      </c>
      <c r="BE978" s="230">
        <f>IF(N978="základní",J978,0)</f>
        <v>0</v>
      </c>
      <c r="BF978" s="230">
        <f>IF(N978="snížená",J978,0)</f>
        <v>0</v>
      </c>
      <c r="BG978" s="230">
        <f>IF(N978="zákl. přenesená",J978,0)</f>
        <v>0</v>
      </c>
      <c r="BH978" s="230">
        <f>IF(N978="sníž. přenesená",J978,0)</f>
        <v>0</v>
      </c>
      <c r="BI978" s="230">
        <f>IF(N978="nulová",J978,0)</f>
        <v>0</v>
      </c>
      <c r="BJ978" s="17" t="s">
        <v>81</v>
      </c>
      <c r="BK978" s="230">
        <f>ROUND(I978*H978,2)</f>
        <v>0</v>
      </c>
      <c r="BL978" s="17" t="s">
        <v>199</v>
      </c>
      <c r="BM978" s="229" t="s">
        <v>1128</v>
      </c>
    </row>
    <row r="979" s="2" customFormat="1">
      <c r="A979" s="38"/>
      <c r="B979" s="39"/>
      <c r="C979" s="40"/>
      <c r="D979" s="231" t="s">
        <v>163</v>
      </c>
      <c r="E979" s="40"/>
      <c r="F979" s="232" t="s">
        <v>1127</v>
      </c>
      <c r="G979" s="40"/>
      <c r="H979" s="40"/>
      <c r="I979" s="233"/>
      <c r="J979" s="40"/>
      <c r="K979" s="40"/>
      <c r="L979" s="44"/>
      <c r="M979" s="234"/>
      <c r="N979" s="235"/>
      <c r="O979" s="91"/>
      <c r="P979" s="91"/>
      <c r="Q979" s="91"/>
      <c r="R979" s="91"/>
      <c r="S979" s="91"/>
      <c r="T979" s="92"/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T979" s="17" t="s">
        <v>163</v>
      </c>
      <c r="AU979" s="17" t="s">
        <v>83</v>
      </c>
    </row>
    <row r="980" s="13" customFormat="1">
      <c r="A980" s="13"/>
      <c r="B980" s="236"/>
      <c r="C980" s="237"/>
      <c r="D980" s="231" t="s">
        <v>164</v>
      </c>
      <c r="E980" s="238" t="s">
        <v>1</v>
      </c>
      <c r="F980" s="239" t="s">
        <v>1129</v>
      </c>
      <c r="G980" s="237"/>
      <c r="H980" s="240">
        <v>20</v>
      </c>
      <c r="I980" s="241"/>
      <c r="J980" s="237"/>
      <c r="K980" s="237"/>
      <c r="L980" s="242"/>
      <c r="M980" s="243"/>
      <c r="N980" s="244"/>
      <c r="O980" s="244"/>
      <c r="P980" s="244"/>
      <c r="Q980" s="244"/>
      <c r="R980" s="244"/>
      <c r="S980" s="244"/>
      <c r="T980" s="245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6" t="s">
        <v>164</v>
      </c>
      <c r="AU980" s="246" t="s">
        <v>83</v>
      </c>
      <c r="AV980" s="13" t="s">
        <v>83</v>
      </c>
      <c r="AW980" s="13" t="s">
        <v>31</v>
      </c>
      <c r="AX980" s="13" t="s">
        <v>73</v>
      </c>
      <c r="AY980" s="246" t="s">
        <v>156</v>
      </c>
    </row>
    <row r="981" s="14" customFormat="1">
      <c r="A981" s="14"/>
      <c r="B981" s="247"/>
      <c r="C981" s="248"/>
      <c r="D981" s="231" t="s">
        <v>164</v>
      </c>
      <c r="E981" s="249" t="s">
        <v>1</v>
      </c>
      <c r="F981" s="250" t="s">
        <v>168</v>
      </c>
      <c r="G981" s="248"/>
      <c r="H981" s="251">
        <v>20</v>
      </c>
      <c r="I981" s="252"/>
      <c r="J981" s="248"/>
      <c r="K981" s="248"/>
      <c r="L981" s="253"/>
      <c r="M981" s="254"/>
      <c r="N981" s="255"/>
      <c r="O981" s="255"/>
      <c r="P981" s="255"/>
      <c r="Q981" s="255"/>
      <c r="R981" s="255"/>
      <c r="S981" s="255"/>
      <c r="T981" s="256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7" t="s">
        <v>164</v>
      </c>
      <c r="AU981" s="257" t="s">
        <v>83</v>
      </c>
      <c r="AV981" s="14" t="s">
        <v>162</v>
      </c>
      <c r="AW981" s="14" t="s">
        <v>31</v>
      </c>
      <c r="AX981" s="14" t="s">
        <v>81</v>
      </c>
      <c r="AY981" s="257" t="s">
        <v>156</v>
      </c>
    </row>
    <row r="982" s="2" customFormat="1" ht="24.15" customHeight="1">
      <c r="A982" s="38"/>
      <c r="B982" s="39"/>
      <c r="C982" s="258" t="s">
        <v>664</v>
      </c>
      <c r="D982" s="258" t="s">
        <v>254</v>
      </c>
      <c r="E982" s="259" t="s">
        <v>1130</v>
      </c>
      <c r="F982" s="260" t="s">
        <v>1131</v>
      </c>
      <c r="G982" s="261" t="s">
        <v>161</v>
      </c>
      <c r="H982" s="262">
        <v>80.280000000000001</v>
      </c>
      <c r="I982" s="263"/>
      <c r="J982" s="264">
        <f>ROUND(I982*H982,2)</f>
        <v>0</v>
      </c>
      <c r="K982" s="260" t="s">
        <v>1</v>
      </c>
      <c r="L982" s="265"/>
      <c r="M982" s="266" t="s">
        <v>1</v>
      </c>
      <c r="N982" s="267" t="s">
        <v>38</v>
      </c>
      <c r="O982" s="91"/>
      <c r="P982" s="227">
        <f>O982*H982</f>
        <v>0</v>
      </c>
      <c r="Q982" s="227">
        <v>0</v>
      </c>
      <c r="R982" s="227">
        <f>Q982*H982</f>
        <v>0</v>
      </c>
      <c r="S982" s="227">
        <v>0</v>
      </c>
      <c r="T982" s="228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9" t="s">
        <v>241</v>
      </c>
      <c r="AT982" s="229" t="s">
        <v>254</v>
      </c>
      <c r="AU982" s="229" t="s">
        <v>83</v>
      </c>
      <c r="AY982" s="17" t="s">
        <v>156</v>
      </c>
      <c r="BE982" s="230">
        <f>IF(N982="základní",J982,0)</f>
        <v>0</v>
      </c>
      <c r="BF982" s="230">
        <f>IF(N982="snížená",J982,0)</f>
        <v>0</v>
      </c>
      <c r="BG982" s="230">
        <f>IF(N982="zákl. přenesená",J982,0)</f>
        <v>0</v>
      </c>
      <c r="BH982" s="230">
        <f>IF(N982="sníž. přenesená",J982,0)</f>
        <v>0</v>
      </c>
      <c r="BI982" s="230">
        <f>IF(N982="nulová",J982,0)</f>
        <v>0</v>
      </c>
      <c r="BJ982" s="17" t="s">
        <v>81</v>
      </c>
      <c r="BK982" s="230">
        <f>ROUND(I982*H982,2)</f>
        <v>0</v>
      </c>
      <c r="BL982" s="17" t="s">
        <v>199</v>
      </c>
      <c r="BM982" s="229" t="s">
        <v>1132</v>
      </c>
    </row>
    <row r="983" s="2" customFormat="1">
      <c r="A983" s="38"/>
      <c r="B983" s="39"/>
      <c r="C983" s="40"/>
      <c r="D983" s="231" t="s">
        <v>163</v>
      </c>
      <c r="E983" s="40"/>
      <c r="F983" s="232" t="s">
        <v>1131</v>
      </c>
      <c r="G983" s="40"/>
      <c r="H983" s="40"/>
      <c r="I983" s="233"/>
      <c r="J983" s="40"/>
      <c r="K983" s="40"/>
      <c r="L983" s="44"/>
      <c r="M983" s="234"/>
      <c r="N983" s="235"/>
      <c r="O983" s="91"/>
      <c r="P983" s="91"/>
      <c r="Q983" s="91"/>
      <c r="R983" s="91"/>
      <c r="S983" s="91"/>
      <c r="T983" s="92"/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T983" s="17" t="s">
        <v>163</v>
      </c>
      <c r="AU983" s="17" t="s">
        <v>83</v>
      </c>
    </row>
    <row r="984" s="13" customFormat="1">
      <c r="A984" s="13"/>
      <c r="B984" s="236"/>
      <c r="C984" s="237"/>
      <c r="D984" s="231" t="s">
        <v>164</v>
      </c>
      <c r="E984" s="238" t="s">
        <v>1</v>
      </c>
      <c r="F984" s="239" t="s">
        <v>1133</v>
      </c>
      <c r="G984" s="237"/>
      <c r="H984" s="240">
        <v>80.280000000000001</v>
      </c>
      <c r="I984" s="241"/>
      <c r="J984" s="237"/>
      <c r="K984" s="237"/>
      <c r="L984" s="242"/>
      <c r="M984" s="243"/>
      <c r="N984" s="244"/>
      <c r="O984" s="244"/>
      <c r="P984" s="244"/>
      <c r="Q984" s="244"/>
      <c r="R984" s="244"/>
      <c r="S984" s="244"/>
      <c r="T984" s="245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6" t="s">
        <v>164</v>
      </c>
      <c r="AU984" s="246" t="s">
        <v>83</v>
      </c>
      <c r="AV984" s="13" t="s">
        <v>83</v>
      </c>
      <c r="AW984" s="13" t="s">
        <v>31</v>
      </c>
      <c r="AX984" s="13" t="s">
        <v>73</v>
      </c>
      <c r="AY984" s="246" t="s">
        <v>156</v>
      </c>
    </row>
    <row r="985" s="14" customFormat="1">
      <c r="A985" s="14"/>
      <c r="B985" s="247"/>
      <c r="C985" s="248"/>
      <c r="D985" s="231" t="s">
        <v>164</v>
      </c>
      <c r="E985" s="249" t="s">
        <v>1</v>
      </c>
      <c r="F985" s="250" t="s">
        <v>168</v>
      </c>
      <c r="G985" s="248"/>
      <c r="H985" s="251">
        <v>80.280000000000001</v>
      </c>
      <c r="I985" s="252"/>
      <c r="J985" s="248"/>
      <c r="K985" s="248"/>
      <c r="L985" s="253"/>
      <c r="M985" s="254"/>
      <c r="N985" s="255"/>
      <c r="O985" s="255"/>
      <c r="P985" s="255"/>
      <c r="Q985" s="255"/>
      <c r="R985" s="255"/>
      <c r="S985" s="255"/>
      <c r="T985" s="256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7" t="s">
        <v>164</v>
      </c>
      <c r="AU985" s="257" t="s">
        <v>83</v>
      </c>
      <c r="AV985" s="14" t="s">
        <v>162</v>
      </c>
      <c r="AW985" s="14" t="s">
        <v>31</v>
      </c>
      <c r="AX985" s="14" t="s">
        <v>81</v>
      </c>
      <c r="AY985" s="257" t="s">
        <v>156</v>
      </c>
    </row>
    <row r="986" s="2" customFormat="1" ht="33" customHeight="1">
      <c r="A986" s="38"/>
      <c r="B986" s="39"/>
      <c r="C986" s="218" t="s">
        <v>1134</v>
      </c>
      <c r="D986" s="218" t="s">
        <v>158</v>
      </c>
      <c r="E986" s="219" t="s">
        <v>1135</v>
      </c>
      <c r="F986" s="220" t="s">
        <v>1136</v>
      </c>
      <c r="G986" s="221" t="s">
        <v>215</v>
      </c>
      <c r="H986" s="222">
        <v>8</v>
      </c>
      <c r="I986" s="223"/>
      <c r="J986" s="224">
        <f>ROUND(I986*H986,2)</f>
        <v>0</v>
      </c>
      <c r="K986" s="220" t="s">
        <v>1</v>
      </c>
      <c r="L986" s="44"/>
      <c r="M986" s="225" t="s">
        <v>1</v>
      </c>
      <c r="N986" s="226" t="s">
        <v>38</v>
      </c>
      <c r="O986" s="91"/>
      <c r="P986" s="227">
        <f>O986*H986</f>
        <v>0</v>
      </c>
      <c r="Q986" s="227">
        <v>0</v>
      </c>
      <c r="R986" s="227">
        <f>Q986*H986</f>
        <v>0</v>
      </c>
      <c r="S986" s="227">
        <v>0</v>
      </c>
      <c r="T986" s="228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9" t="s">
        <v>199</v>
      </c>
      <c r="AT986" s="229" t="s">
        <v>158</v>
      </c>
      <c r="AU986" s="229" t="s">
        <v>83</v>
      </c>
      <c r="AY986" s="17" t="s">
        <v>156</v>
      </c>
      <c r="BE986" s="230">
        <f>IF(N986="základní",J986,0)</f>
        <v>0</v>
      </c>
      <c r="BF986" s="230">
        <f>IF(N986="snížená",J986,0)</f>
        <v>0</v>
      </c>
      <c r="BG986" s="230">
        <f>IF(N986="zákl. přenesená",J986,0)</f>
        <v>0</v>
      </c>
      <c r="BH986" s="230">
        <f>IF(N986="sníž. přenesená",J986,0)</f>
        <v>0</v>
      </c>
      <c r="BI986" s="230">
        <f>IF(N986="nulová",J986,0)</f>
        <v>0</v>
      </c>
      <c r="BJ986" s="17" t="s">
        <v>81</v>
      </c>
      <c r="BK986" s="230">
        <f>ROUND(I986*H986,2)</f>
        <v>0</v>
      </c>
      <c r="BL986" s="17" t="s">
        <v>199</v>
      </c>
      <c r="BM986" s="229" t="s">
        <v>1137</v>
      </c>
    </row>
    <row r="987" s="2" customFormat="1">
      <c r="A987" s="38"/>
      <c r="B987" s="39"/>
      <c r="C987" s="40"/>
      <c r="D987" s="231" t="s">
        <v>163</v>
      </c>
      <c r="E987" s="40"/>
      <c r="F987" s="232" t="s">
        <v>1136</v>
      </c>
      <c r="G987" s="40"/>
      <c r="H987" s="40"/>
      <c r="I987" s="233"/>
      <c r="J987" s="40"/>
      <c r="K987" s="40"/>
      <c r="L987" s="44"/>
      <c r="M987" s="234"/>
      <c r="N987" s="235"/>
      <c r="O987" s="91"/>
      <c r="P987" s="91"/>
      <c r="Q987" s="91"/>
      <c r="R987" s="91"/>
      <c r="S987" s="91"/>
      <c r="T987" s="92"/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T987" s="17" t="s">
        <v>163</v>
      </c>
      <c r="AU987" s="17" t="s">
        <v>83</v>
      </c>
    </row>
    <row r="988" s="13" customFormat="1">
      <c r="A988" s="13"/>
      <c r="B988" s="236"/>
      <c r="C988" s="237"/>
      <c r="D988" s="231" t="s">
        <v>164</v>
      </c>
      <c r="E988" s="238" t="s">
        <v>1</v>
      </c>
      <c r="F988" s="239" t="s">
        <v>1118</v>
      </c>
      <c r="G988" s="237"/>
      <c r="H988" s="240">
        <v>8</v>
      </c>
      <c r="I988" s="241"/>
      <c r="J988" s="237"/>
      <c r="K988" s="237"/>
      <c r="L988" s="242"/>
      <c r="M988" s="243"/>
      <c r="N988" s="244"/>
      <c r="O988" s="244"/>
      <c r="P988" s="244"/>
      <c r="Q988" s="244"/>
      <c r="R988" s="244"/>
      <c r="S988" s="244"/>
      <c r="T988" s="245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6" t="s">
        <v>164</v>
      </c>
      <c r="AU988" s="246" t="s">
        <v>83</v>
      </c>
      <c r="AV988" s="13" t="s">
        <v>83</v>
      </c>
      <c r="AW988" s="13" t="s">
        <v>31</v>
      </c>
      <c r="AX988" s="13" t="s">
        <v>73</v>
      </c>
      <c r="AY988" s="246" t="s">
        <v>156</v>
      </c>
    </row>
    <row r="989" s="14" customFormat="1">
      <c r="A989" s="14"/>
      <c r="B989" s="247"/>
      <c r="C989" s="248"/>
      <c r="D989" s="231" t="s">
        <v>164</v>
      </c>
      <c r="E989" s="249" t="s">
        <v>1</v>
      </c>
      <c r="F989" s="250" t="s">
        <v>168</v>
      </c>
      <c r="G989" s="248"/>
      <c r="H989" s="251">
        <v>8</v>
      </c>
      <c r="I989" s="252"/>
      <c r="J989" s="248"/>
      <c r="K989" s="248"/>
      <c r="L989" s="253"/>
      <c r="M989" s="254"/>
      <c r="N989" s="255"/>
      <c r="O989" s="255"/>
      <c r="P989" s="255"/>
      <c r="Q989" s="255"/>
      <c r="R989" s="255"/>
      <c r="S989" s="255"/>
      <c r="T989" s="256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7" t="s">
        <v>164</v>
      </c>
      <c r="AU989" s="257" t="s">
        <v>83</v>
      </c>
      <c r="AV989" s="14" t="s">
        <v>162</v>
      </c>
      <c r="AW989" s="14" t="s">
        <v>31</v>
      </c>
      <c r="AX989" s="14" t="s">
        <v>81</v>
      </c>
      <c r="AY989" s="257" t="s">
        <v>156</v>
      </c>
    </row>
    <row r="990" s="2" customFormat="1" ht="37.8" customHeight="1">
      <c r="A990" s="38"/>
      <c r="B990" s="39"/>
      <c r="C990" s="218" t="s">
        <v>669</v>
      </c>
      <c r="D990" s="218" t="s">
        <v>158</v>
      </c>
      <c r="E990" s="219" t="s">
        <v>1138</v>
      </c>
      <c r="F990" s="220" t="s">
        <v>1139</v>
      </c>
      <c r="G990" s="221" t="s">
        <v>215</v>
      </c>
      <c r="H990" s="222">
        <v>31</v>
      </c>
      <c r="I990" s="223"/>
      <c r="J990" s="224">
        <f>ROUND(I990*H990,2)</f>
        <v>0</v>
      </c>
      <c r="K990" s="220" t="s">
        <v>1</v>
      </c>
      <c r="L990" s="44"/>
      <c r="M990" s="225" t="s">
        <v>1</v>
      </c>
      <c r="N990" s="226" t="s">
        <v>38</v>
      </c>
      <c r="O990" s="91"/>
      <c r="P990" s="227">
        <f>O990*H990</f>
        <v>0</v>
      </c>
      <c r="Q990" s="227">
        <v>0</v>
      </c>
      <c r="R990" s="227">
        <f>Q990*H990</f>
        <v>0</v>
      </c>
      <c r="S990" s="227">
        <v>0</v>
      </c>
      <c r="T990" s="228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9" t="s">
        <v>199</v>
      </c>
      <c r="AT990" s="229" t="s">
        <v>158</v>
      </c>
      <c r="AU990" s="229" t="s">
        <v>83</v>
      </c>
      <c r="AY990" s="17" t="s">
        <v>156</v>
      </c>
      <c r="BE990" s="230">
        <f>IF(N990="základní",J990,0)</f>
        <v>0</v>
      </c>
      <c r="BF990" s="230">
        <f>IF(N990="snížená",J990,0)</f>
        <v>0</v>
      </c>
      <c r="BG990" s="230">
        <f>IF(N990="zákl. přenesená",J990,0)</f>
        <v>0</v>
      </c>
      <c r="BH990" s="230">
        <f>IF(N990="sníž. přenesená",J990,0)</f>
        <v>0</v>
      </c>
      <c r="BI990" s="230">
        <f>IF(N990="nulová",J990,0)</f>
        <v>0</v>
      </c>
      <c r="BJ990" s="17" t="s">
        <v>81</v>
      </c>
      <c r="BK990" s="230">
        <f>ROUND(I990*H990,2)</f>
        <v>0</v>
      </c>
      <c r="BL990" s="17" t="s">
        <v>199</v>
      </c>
      <c r="BM990" s="229" t="s">
        <v>1140</v>
      </c>
    </row>
    <row r="991" s="2" customFormat="1">
      <c r="A991" s="38"/>
      <c r="B991" s="39"/>
      <c r="C991" s="40"/>
      <c r="D991" s="231" t="s">
        <v>163</v>
      </c>
      <c r="E991" s="40"/>
      <c r="F991" s="232" t="s">
        <v>1139</v>
      </c>
      <c r="G991" s="40"/>
      <c r="H991" s="40"/>
      <c r="I991" s="233"/>
      <c r="J991" s="40"/>
      <c r="K991" s="40"/>
      <c r="L991" s="44"/>
      <c r="M991" s="234"/>
      <c r="N991" s="235"/>
      <c r="O991" s="91"/>
      <c r="P991" s="91"/>
      <c r="Q991" s="91"/>
      <c r="R991" s="91"/>
      <c r="S991" s="91"/>
      <c r="T991" s="92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T991" s="17" t="s">
        <v>163</v>
      </c>
      <c r="AU991" s="17" t="s">
        <v>83</v>
      </c>
    </row>
    <row r="992" s="13" customFormat="1">
      <c r="A992" s="13"/>
      <c r="B992" s="236"/>
      <c r="C992" s="237"/>
      <c r="D992" s="231" t="s">
        <v>164</v>
      </c>
      <c r="E992" s="238" t="s">
        <v>1</v>
      </c>
      <c r="F992" s="239" t="s">
        <v>1129</v>
      </c>
      <c r="G992" s="237"/>
      <c r="H992" s="240">
        <v>20</v>
      </c>
      <c r="I992" s="241"/>
      <c r="J992" s="237"/>
      <c r="K992" s="237"/>
      <c r="L992" s="242"/>
      <c r="M992" s="243"/>
      <c r="N992" s="244"/>
      <c r="O992" s="244"/>
      <c r="P992" s="244"/>
      <c r="Q992" s="244"/>
      <c r="R992" s="244"/>
      <c r="S992" s="244"/>
      <c r="T992" s="245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6" t="s">
        <v>164</v>
      </c>
      <c r="AU992" s="246" t="s">
        <v>83</v>
      </c>
      <c r="AV992" s="13" t="s">
        <v>83</v>
      </c>
      <c r="AW992" s="13" t="s">
        <v>31</v>
      </c>
      <c r="AX992" s="13" t="s">
        <v>73</v>
      </c>
      <c r="AY992" s="246" t="s">
        <v>156</v>
      </c>
    </row>
    <row r="993" s="13" customFormat="1">
      <c r="A993" s="13"/>
      <c r="B993" s="236"/>
      <c r="C993" s="237"/>
      <c r="D993" s="231" t="s">
        <v>164</v>
      </c>
      <c r="E993" s="238" t="s">
        <v>1</v>
      </c>
      <c r="F993" s="239" t="s">
        <v>1119</v>
      </c>
      <c r="G993" s="237"/>
      <c r="H993" s="240">
        <v>11</v>
      </c>
      <c r="I993" s="241"/>
      <c r="J993" s="237"/>
      <c r="K993" s="237"/>
      <c r="L993" s="242"/>
      <c r="M993" s="243"/>
      <c r="N993" s="244"/>
      <c r="O993" s="244"/>
      <c r="P993" s="244"/>
      <c r="Q993" s="244"/>
      <c r="R993" s="244"/>
      <c r="S993" s="244"/>
      <c r="T993" s="245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6" t="s">
        <v>164</v>
      </c>
      <c r="AU993" s="246" t="s">
        <v>83</v>
      </c>
      <c r="AV993" s="13" t="s">
        <v>83</v>
      </c>
      <c r="AW993" s="13" t="s">
        <v>31</v>
      </c>
      <c r="AX993" s="13" t="s">
        <v>73</v>
      </c>
      <c r="AY993" s="246" t="s">
        <v>156</v>
      </c>
    </row>
    <row r="994" s="14" customFormat="1">
      <c r="A994" s="14"/>
      <c r="B994" s="247"/>
      <c r="C994" s="248"/>
      <c r="D994" s="231" t="s">
        <v>164</v>
      </c>
      <c r="E994" s="249" t="s">
        <v>1</v>
      </c>
      <c r="F994" s="250" t="s">
        <v>168</v>
      </c>
      <c r="G994" s="248"/>
      <c r="H994" s="251">
        <v>31</v>
      </c>
      <c r="I994" s="252"/>
      <c r="J994" s="248"/>
      <c r="K994" s="248"/>
      <c r="L994" s="253"/>
      <c r="M994" s="254"/>
      <c r="N994" s="255"/>
      <c r="O994" s="255"/>
      <c r="P994" s="255"/>
      <c r="Q994" s="255"/>
      <c r="R994" s="255"/>
      <c r="S994" s="255"/>
      <c r="T994" s="256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7" t="s">
        <v>164</v>
      </c>
      <c r="AU994" s="257" t="s">
        <v>83</v>
      </c>
      <c r="AV994" s="14" t="s">
        <v>162</v>
      </c>
      <c r="AW994" s="14" t="s">
        <v>31</v>
      </c>
      <c r="AX994" s="14" t="s">
        <v>81</v>
      </c>
      <c r="AY994" s="257" t="s">
        <v>156</v>
      </c>
    </row>
    <row r="995" s="2" customFormat="1" ht="33" customHeight="1">
      <c r="A995" s="38"/>
      <c r="B995" s="39"/>
      <c r="C995" s="258" t="s">
        <v>1141</v>
      </c>
      <c r="D995" s="258" t="s">
        <v>254</v>
      </c>
      <c r="E995" s="259" t="s">
        <v>1142</v>
      </c>
      <c r="F995" s="260" t="s">
        <v>1143</v>
      </c>
      <c r="G995" s="261" t="s">
        <v>215</v>
      </c>
      <c r="H995" s="262">
        <v>19</v>
      </c>
      <c r="I995" s="263"/>
      <c r="J995" s="264">
        <f>ROUND(I995*H995,2)</f>
        <v>0</v>
      </c>
      <c r="K995" s="260" t="s">
        <v>1</v>
      </c>
      <c r="L995" s="265"/>
      <c r="M995" s="266" t="s">
        <v>1</v>
      </c>
      <c r="N995" s="267" t="s">
        <v>38</v>
      </c>
      <c r="O995" s="91"/>
      <c r="P995" s="227">
        <f>O995*H995</f>
        <v>0</v>
      </c>
      <c r="Q995" s="227">
        <v>0</v>
      </c>
      <c r="R995" s="227">
        <f>Q995*H995</f>
        <v>0</v>
      </c>
      <c r="S995" s="227">
        <v>0</v>
      </c>
      <c r="T995" s="228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29" t="s">
        <v>241</v>
      </c>
      <c r="AT995" s="229" t="s">
        <v>254</v>
      </c>
      <c r="AU995" s="229" t="s">
        <v>83</v>
      </c>
      <c r="AY995" s="17" t="s">
        <v>156</v>
      </c>
      <c r="BE995" s="230">
        <f>IF(N995="základní",J995,0)</f>
        <v>0</v>
      </c>
      <c r="BF995" s="230">
        <f>IF(N995="snížená",J995,0)</f>
        <v>0</v>
      </c>
      <c r="BG995" s="230">
        <f>IF(N995="zákl. přenesená",J995,0)</f>
        <v>0</v>
      </c>
      <c r="BH995" s="230">
        <f>IF(N995="sníž. přenesená",J995,0)</f>
        <v>0</v>
      </c>
      <c r="BI995" s="230">
        <f>IF(N995="nulová",J995,0)</f>
        <v>0</v>
      </c>
      <c r="BJ995" s="17" t="s">
        <v>81</v>
      </c>
      <c r="BK995" s="230">
        <f>ROUND(I995*H995,2)</f>
        <v>0</v>
      </c>
      <c r="BL995" s="17" t="s">
        <v>199</v>
      </c>
      <c r="BM995" s="229" t="s">
        <v>1144</v>
      </c>
    </row>
    <row r="996" s="2" customFormat="1">
      <c r="A996" s="38"/>
      <c r="B996" s="39"/>
      <c r="C996" s="40"/>
      <c r="D996" s="231" t="s">
        <v>163</v>
      </c>
      <c r="E996" s="40"/>
      <c r="F996" s="232" t="s">
        <v>1143</v>
      </c>
      <c r="G996" s="40"/>
      <c r="H996" s="40"/>
      <c r="I996" s="233"/>
      <c r="J996" s="40"/>
      <c r="K996" s="40"/>
      <c r="L996" s="44"/>
      <c r="M996" s="234"/>
      <c r="N996" s="235"/>
      <c r="O996" s="91"/>
      <c r="P996" s="91"/>
      <c r="Q996" s="91"/>
      <c r="R996" s="91"/>
      <c r="S996" s="91"/>
      <c r="T996" s="92"/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T996" s="17" t="s">
        <v>163</v>
      </c>
      <c r="AU996" s="17" t="s">
        <v>83</v>
      </c>
    </row>
    <row r="997" s="13" customFormat="1">
      <c r="A997" s="13"/>
      <c r="B997" s="236"/>
      <c r="C997" s="237"/>
      <c r="D997" s="231" t="s">
        <v>164</v>
      </c>
      <c r="E997" s="238" t="s">
        <v>1</v>
      </c>
      <c r="F997" s="239" t="s">
        <v>1118</v>
      </c>
      <c r="G997" s="237"/>
      <c r="H997" s="240">
        <v>8</v>
      </c>
      <c r="I997" s="241"/>
      <c r="J997" s="237"/>
      <c r="K997" s="237"/>
      <c r="L997" s="242"/>
      <c r="M997" s="243"/>
      <c r="N997" s="244"/>
      <c r="O997" s="244"/>
      <c r="P997" s="244"/>
      <c r="Q997" s="244"/>
      <c r="R997" s="244"/>
      <c r="S997" s="244"/>
      <c r="T997" s="245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6" t="s">
        <v>164</v>
      </c>
      <c r="AU997" s="246" t="s">
        <v>83</v>
      </c>
      <c r="AV997" s="13" t="s">
        <v>83</v>
      </c>
      <c r="AW997" s="13" t="s">
        <v>31</v>
      </c>
      <c r="AX997" s="13" t="s">
        <v>73</v>
      </c>
      <c r="AY997" s="246" t="s">
        <v>156</v>
      </c>
    </row>
    <row r="998" s="13" customFormat="1">
      <c r="A998" s="13"/>
      <c r="B998" s="236"/>
      <c r="C998" s="237"/>
      <c r="D998" s="231" t="s">
        <v>164</v>
      </c>
      <c r="E998" s="238" t="s">
        <v>1</v>
      </c>
      <c r="F998" s="239" t="s">
        <v>1119</v>
      </c>
      <c r="G998" s="237"/>
      <c r="H998" s="240">
        <v>11</v>
      </c>
      <c r="I998" s="241"/>
      <c r="J998" s="237"/>
      <c r="K998" s="237"/>
      <c r="L998" s="242"/>
      <c r="M998" s="243"/>
      <c r="N998" s="244"/>
      <c r="O998" s="244"/>
      <c r="P998" s="244"/>
      <c r="Q998" s="244"/>
      <c r="R998" s="244"/>
      <c r="S998" s="244"/>
      <c r="T998" s="245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6" t="s">
        <v>164</v>
      </c>
      <c r="AU998" s="246" t="s">
        <v>83</v>
      </c>
      <c r="AV998" s="13" t="s">
        <v>83</v>
      </c>
      <c r="AW998" s="13" t="s">
        <v>31</v>
      </c>
      <c r="AX998" s="13" t="s">
        <v>73</v>
      </c>
      <c r="AY998" s="246" t="s">
        <v>156</v>
      </c>
    </row>
    <row r="999" s="14" customFormat="1">
      <c r="A999" s="14"/>
      <c r="B999" s="247"/>
      <c r="C999" s="248"/>
      <c r="D999" s="231" t="s">
        <v>164</v>
      </c>
      <c r="E999" s="249" t="s">
        <v>1</v>
      </c>
      <c r="F999" s="250" t="s">
        <v>168</v>
      </c>
      <c r="G999" s="248"/>
      <c r="H999" s="251">
        <v>19</v>
      </c>
      <c r="I999" s="252"/>
      <c r="J999" s="248"/>
      <c r="K999" s="248"/>
      <c r="L999" s="253"/>
      <c r="M999" s="254"/>
      <c r="N999" s="255"/>
      <c r="O999" s="255"/>
      <c r="P999" s="255"/>
      <c r="Q999" s="255"/>
      <c r="R999" s="255"/>
      <c r="S999" s="255"/>
      <c r="T999" s="256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7" t="s">
        <v>164</v>
      </c>
      <c r="AU999" s="257" t="s">
        <v>83</v>
      </c>
      <c r="AV999" s="14" t="s">
        <v>162</v>
      </c>
      <c r="AW999" s="14" t="s">
        <v>31</v>
      </c>
      <c r="AX999" s="14" t="s">
        <v>81</v>
      </c>
      <c r="AY999" s="257" t="s">
        <v>156</v>
      </c>
    </row>
    <row r="1000" s="2" customFormat="1" ht="33" customHeight="1">
      <c r="A1000" s="38"/>
      <c r="B1000" s="39"/>
      <c r="C1000" s="258" t="s">
        <v>674</v>
      </c>
      <c r="D1000" s="258" t="s">
        <v>254</v>
      </c>
      <c r="E1000" s="259" t="s">
        <v>1145</v>
      </c>
      <c r="F1000" s="260" t="s">
        <v>1146</v>
      </c>
      <c r="G1000" s="261" t="s">
        <v>215</v>
      </c>
      <c r="H1000" s="262">
        <v>20</v>
      </c>
      <c r="I1000" s="263"/>
      <c r="J1000" s="264">
        <f>ROUND(I1000*H1000,2)</f>
        <v>0</v>
      </c>
      <c r="K1000" s="260" t="s">
        <v>1</v>
      </c>
      <c r="L1000" s="265"/>
      <c r="M1000" s="266" t="s">
        <v>1</v>
      </c>
      <c r="N1000" s="267" t="s">
        <v>38</v>
      </c>
      <c r="O1000" s="91"/>
      <c r="P1000" s="227">
        <f>O1000*H1000</f>
        <v>0</v>
      </c>
      <c r="Q1000" s="227">
        <v>0</v>
      </c>
      <c r="R1000" s="227">
        <f>Q1000*H1000</f>
        <v>0</v>
      </c>
      <c r="S1000" s="227">
        <v>0</v>
      </c>
      <c r="T1000" s="228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9" t="s">
        <v>241</v>
      </c>
      <c r="AT1000" s="229" t="s">
        <v>254</v>
      </c>
      <c r="AU1000" s="229" t="s">
        <v>83</v>
      </c>
      <c r="AY1000" s="17" t="s">
        <v>156</v>
      </c>
      <c r="BE1000" s="230">
        <f>IF(N1000="základní",J1000,0)</f>
        <v>0</v>
      </c>
      <c r="BF1000" s="230">
        <f>IF(N1000="snížená",J1000,0)</f>
        <v>0</v>
      </c>
      <c r="BG1000" s="230">
        <f>IF(N1000="zákl. přenesená",J1000,0)</f>
        <v>0</v>
      </c>
      <c r="BH1000" s="230">
        <f>IF(N1000="sníž. přenesená",J1000,0)</f>
        <v>0</v>
      </c>
      <c r="BI1000" s="230">
        <f>IF(N1000="nulová",J1000,0)</f>
        <v>0</v>
      </c>
      <c r="BJ1000" s="17" t="s">
        <v>81</v>
      </c>
      <c r="BK1000" s="230">
        <f>ROUND(I1000*H1000,2)</f>
        <v>0</v>
      </c>
      <c r="BL1000" s="17" t="s">
        <v>199</v>
      </c>
      <c r="BM1000" s="229" t="s">
        <v>1147</v>
      </c>
    </row>
    <row r="1001" s="2" customFormat="1">
      <c r="A1001" s="38"/>
      <c r="B1001" s="39"/>
      <c r="C1001" s="40"/>
      <c r="D1001" s="231" t="s">
        <v>163</v>
      </c>
      <c r="E1001" s="40"/>
      <c r="F1001" s="232" t="s">
        <v>1146</v>
      </c>
      <c r="G1001" s="40"/>
      <c r="H1001" s="40"/>
      <c r="I1001" s="233"/>
      <c r="J1001" s="40"/>
      <c r="K1001" s="40"/>
      <c r="L1001" s="44"/>
      <c r="M1001" s="234"/>
      <c r="N1001" s="235"/>
      <c r="O1001" s="91"/>
      <c r="P1001" s="91"/>
      <c r="Q1001" s="91"/>
      <c r="R1001" s="91"/>
      <c r="S1001" s="91"/>
      <c r="T1001" s="92"/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T1001" s="17" t="s">
        <v>163</v>
      </c>
      <c r="AU1001" s="17" t="s">
        <v>83</v>
      </c>
    </row>
    <row r="1002" s="13" customFormat="1">
      <c r="A1002" s="13"/>
      <c r="B1002" s="236"/>
      <c r="C1002" s="237"/>
      <c r="D1002" s="231" t="s">
        <v>164</v>
      </c>
      <c r="E1002" s="238" t="s">
        <v>1</v>
      </c>
      <c r="F1002" s="239" t="s">
        <v>1129</v>
      </c>
      <c r="G1002" s="237"/>
      <c r="H1002" s="240">
        <v>20</v>
      </c>
      <c r="I1002" s="241"/>
      <c r="J1002" s="237"/>
      <c r="K1002" s="237"/>
      <c r="L1002" s="242"/>
      <c r="M1002" s="243"/>
      <c r="N1002" s="244"/>
      <c r="O1002" s="244"/>
      <c r="P1002" s="244"/>
      <c r="Q1002" s="244"/>
      <c r="R1002" s="244"/>
      <c r="S1002" s="244"/>
      <c r="T1002" s="245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6" t="s">
        <v>164</v>
      </c>
      <c r="AU1002" s="246" t="s">
        <v>83</v>
      </c>
      <c r="AV1002" s="13" t="s">
        <v>83</v>
      </c>
      <c r="AW1002" s="13" t="s">
        <v>31</v>
      </c>
      <c r="AX1002" s="13" t="s">
        <v>73</v>
      </c>
      <c r="AY1002" s="246" t="s">
        <v>156</v>
      </c>
    </row>
    <row r="1003" s="14" customFormat="1">
      <c r="A1003" s="14"/>
      <c r="B1003" s="247"/>
      <c r="C1003" s="248"/>
      <c r="D1003" s="231" t="s">
        <v>164</v>
      </c>
      <c r="E1003" s="249" t="s">
        <v>1</v>
      </c>
      <c r="F1003" s="250" t="s">
        <v>168</v>
      </c>
      <c r="G1003" s="248"/>
      <c r="H1003" s="251">
        <v>20</v>
      </c>
      <c r="I1003" s="252"/>
      <c r="J1003" s="248"/>
      <c r="K1003" s="248"/>
      <c r="L1003" s="253"/>
      <c r="M1003" s="254"/>
      <c r="N1003" s="255"/>
      <c r="O1003" s="255"/>
      <c r="P1003" s="255"/>
      <c r="Q1003" s="255"/>
      <c r="R1003" s="255"/>
      <c r="S1003" s="255"/>
      <c r="T1003" s="256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7" t="s">
        <v>164</v>
      </c>
      <c r="AU1003" s="257" t="s">
        <v>83</v>
      </c>
      <c r="AV1003" s="14" t="s">
        <v>162</v>
      </c>
      <c r="AW1003" s="14" t="s">
        <v>31</v>
      </c>
      <c r="AX1003" s="14" t="s">
        <v>81</v>
      </c>
      <c r="AY1003" s="257" t="s">
        <v>156</v>
      </c>
    </row>
    <row r="1004" s="2" customFormat="1" ht="24.15" customHeight="1">
      <c r="A1004" s="38"/>
      <c r="B1004" s="39"/>
      <c r="C1004" s="218" t="s">
        <v>1148</v>
      </c>
      <c r="D1004" s="218" t="s">
        <v>158</v>
      </c>
      <c r="E1004" s="219" t="s">
        <v>1149</v>
      </c>
      <c r="F1004" s="220" t="s">
        <v>1150</v>
      </c>
      <c r="G1004" s="221" t="s">
        <v>194</v>
      </c>
      <c r="H1004" s="222">
        <v>0.16600000000000001</v>
      </c>
      <c r="I1004" s="223"/>
      <c r="J1004" s="224">
        <f>ROUND(I1004*H1004,2)</f>
        <v>0</v>
      </c>
      <c r="K1004" s="220" t="s">
        <v>1</v>
      </c>
      <c r="L1004" s="44"/>
      <c r="M1004" s="225" t="s">
        <v>1</v>
      </c>
      <c r="N1004" s="226" t="s">
        <v>38</v>
      </c>
      <c r="O1004" s="91"/>
      <c r="P1004" s="227">
        <f>O1004*H1004</f>
        <v>0</v>
      </c>
      <c r="Q1004" s="227">
        <v>0</v>
      </c>
      <c r="R1004" s="227">
        <f>Q1004*H1004</f>
        <v>0</v>
      </c>
      <c r="S1004" s="227">
        <v>0</v>
      </c>
      <c r="T1004" s="228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9" t="s">
        <v>199</v>
      </c>
      <c r="AT1004" s="229" t="s">
        <v>158</v>
      </c>
      <c r="AU1004" s="229" t="s">
        <v>83</v>
      </c>
      <c r="AY1004" s="17" t="s">
        <v>156</v>
      </c>
      <c r="BE1004" s="230">
        <f>IF(N1004="základní",J1004,0)</f>
        <v>0</v>
      </c>
      <c r="BF1004" s="230">
        <f>IF(N1004="snížená",J1004,0)</f>
        <v>0</v>
      </c>
      <c r="BG1004" s="230">
        <f>IF(N1004="zákl. přenesená",J1004,0)</f>
        <v>0</v>
      </c>
      <c r="BH1004" s="230">
        <f>IF(N1004="sníž. přenesená",J1004,0)</f>
        <v>0</v>
      </c>
      <c r="BI1004" s="230">
        <f>IF(N1004="nulová",J1004,0)</f>
        <v>0</v>
      </c>
      <c r="BJ1004" s="17" t="s">
        <v>81</v>
      </c>
      <c r="BK1004" s="230">
        <f>ROUND(I1004*H1004,2)</f>
        <v>0</v>
      </c>
      <c r="BL1004" s="17" t="s">
        <v>199</v>
      </c>
      <c r="BM1004" s="229" t="s">
        <v>1151</v>
      </c>
    </row>
    <row r="1005" s="2" customFormat="1">
      <c r="A1005" s="38"/>
      <c r="B1005" s="39"/>
      <c r="C1005" s="40"/>
      <c r="D1005" s="231" t="s">
        <v>163</v>
      </c>
      <c r="E1005" s="40"/>
      <c r="F1005" s="232" t="s">
        <v>1150</v>
      </c>
      <c r="G1005" s="40"/>
      <c r="H1005" s="40"/>
      <c r="I1005" s="233"/>
      <c r="J1005" s="40"/>
      <c r="K1005" s="40"/>
      <c r="L1005" s="44"/>
      <c r="M1005" s="234"/>
      <c r="N1005" s="235"/>
      <c r="O1005" s="91"/>
      <c r="P1005" s="91"/>
      <c r="Q1005" s="91"/>
      <c r="R1005" s="91"/>
      <c r="S1005" s="91"/>
      <c r="T1005" s="92"/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T1005" s="17" t="s">
        <v>163</v>
      </c>
      <c r="AU1005" s="17" t="s">
        <v>83</v>
      </c>
    </row>
    <row r="1006" s="12" customFormat="1" ht="25.92" customHeight="1">
      <c r="A1006" s="12"/>
      <c r="B1006" s="202"/>
      <c r="C1006" s="203"/>
      <c r="D1006" s="204" t="s">
        <v>72</v>
      </c>
      <c r="E1006" s="205" t="s">
        <v>1152</v>
      </c>
      <c r="F1006" s="205" t="s">
        <v>1153</v>
      </c>
      <c r="G1006" s="203"/>
      <c r="H1006" s="203"/>
      <c r="I1006" s="206"/>
      <c r="J1006" s="207">
        <f>BK1006</f>
        <v>0</v>
      </c>
      <c r="K1006" s="203"/>
      <c r="L1006" s="208"/>
      <c r="M1006" s="209"/>
      <c r="N1006" s="210"/>
      <c r="O1006" s="210"/>
      <c r="P1006" s="211">
        <f>P1007+P1010</f>
        <v>0</v>
      </c>
      <c r="Q1006" s="210"/>
      <c r="R1006" s="211">
        <f>R1007+R1010</f>
        <v>0</v>
      </c>
      <c r="S1006" s="210"/>
      <c r="T1006" s="212">
        <f>T1007+T1010</f>
        <v>0</v>
      </c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R1006" s="213" t="s">
        <v>183</v>
      </c>
      <c r="AT1006" s="214" t="s">
        <v>72</v>
      </c>
      <c r="AU1006" s="214" t="s">
        <v>73</v>
      </c>
      <c r="AY1006" s="213" t="s">
        <v>156</v>
      </c>
      <c r="BK1006" s="215">
        <f>BK1007+BK1010</f>
        <v>0</v>
      </c>
    </row>
    <row r="1007" s="12" customFormat="1" ht="22.8" customHeight="1">
      <c r="A1007" s="12"/>
      <c r="B1007" s="202"/>
      <c r="C1007" s="203"/>
      <c r="D1007" s="204" t="s">
        <v>72</v>
      </c>
      <c r="E1007" s="216" t="s">
        <v>1154</v>
      </c>
      <c r="F1007" s="216" t="s">
        <v>1155</v>
      </c>
      <c r="G1007" s="203"/>
      <c r="H1007" s="203"/>
      <c r="I1007" s="206"/>
      <c r="J1007" s="217">
        <f>BK1007</f>
        <v>0</v>
      </c>
      <c r="K1007" s="203"/>
      <c r="L1007" s="208"/>
      <c r="M1007" s="209"/>
      <c r="N1007" s="210"/>
      <c r="O1007" s="210"/>
      <c r="P1007" s="211">
        <f>SUM(P1008:P1009)</f>
        <v>0</v>
      </c>
      <c r="Q1007" s="210"/>
      <c r="R1007" s="211">
        <f>SUM(R1008:R1009)</f>
        <v>0</v>
      </c>
      <c r="S1007" s="210"/>
      <c r="T1007" s="212">
        <f>SUM(T1008:T1009)</f>
        <v>0</v>
      </c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R1007" s="213" t="s">
        <v>183</v>
      </c>
      <c r="AT1007" s="214" t="s">
        <v>72</v>
      </c>
      <c r="AU1007" s="214" t="s">
        <v>81</v>
      </c>
      <c r="AY1007" s="213" t="s">
        <v>156</v>
      </c>
      <c r="BK1007" s="215">
        <f>SUM(BK1008:BK1009)</f>
        <v>0</v>
      </c>
    </row>
    <row r="1008" s="2" customFormat="1" ht="16.5" customHeight="1">
      <c r="A1008" s="38"/>
      <c r="B1008" s="39"/>
      <c r="C1008" s="218" t="s">
        <v>682</v>
      </c>
      <c r="D1008" s="218" t="s">
        <v>158</v>
      </c>
      <c r="E1008" s="219" t="s">
        <v>1156</v>
      </c>
      <c r="F1008" s="220" t="s">
        <v>1155</v>
      </c>
      <c r="G1008" s="221" t="s">
        <v>746</v>
      </c>
      <c r="H1008" s="278"/>
      <c r="I1008" s="223"/>
      <c r="J1008" s="224">
        <f>ROUND(I1008*H1008,2)</f>
        <v>0</v>
      </c>
      <c r="K1008" s="220" t="s">
        <v>1</v>
      </c>
      <c r="L1008" s="44"/>
      <c r="M1008" s="225" t="s">
        <v>1</v>
      </c>
      <c r="N1008" s="226" t="s">
        <v>38</v>
      </c>
      <c r="O1008" s="91"/>
      <c r="P1008" s="227">
        <f>O1008*H1008</f>
        <v>0</v>
      </c>
      <c r="Q1008" s="227">
        <v>0</v>
      </c>
      <c r="R1008" s="227">
        <f>Q1008*H1008</f>
        <v>0</v>
      </c>
      <c r="S1008" s="227">
        <v>0</v>
      </c>
      <c r="T1008" s="228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9" t="s">
        <v>162</v>
      </c>
      <c r="AT1008" s="229" t="s">
        <v>158</v>
      </c>
      <c r="AU1008" s="229" t="s">
        <v>83</v>
      </c>
      <c r="AY1008" s="17" t="s">
        <v>156</v>
      </c>
      <c r="BE1008" s="230">
        <f>IF(N1008="základní",J1008,0)</f>
        <v>0</v>
      </c>
      <c r="BF1008" s="230">
        <f>IF(N1008="snížená",J1008,0)</f>
        <v>0</v>
      </c>
      <c r="BG1008" s="230">
        <f>IF(N1008="zákl. přenesená",J1008,0)</f>
        <v>0</v>
      </c>
      <c r="BH1008" s="230">
        <f>IF(N1008="sníž. přenesená",J1008,0)</f>
        <v>0</v>
      </c>
      <c r="BI1008" s="230">
        <f>IF(N1008="nulová",J1008,0)</f>
        <v>0</v>
      </c>
      <c r="BJ1008" s="17" t="s">
        <v>81</v>
      </c>
      <c r="BK1008" s="230">
        <f>ROUND(I1008*H1008,2)</f>
        <v>0</v>
      </c>
      <c r="BL1008" s="17" t="s">
        <v>162</v>
      </c>
      <c r="BM1008" s="229" t="s">
        <v>1157</v>
      </c>
    </row>
    <row r="1009" s="2" customFormat="1">
      <c r="A1009" s="38"/>
      <c r="B1009" s="39"/>
      <c r="C1009" s="40"/>
      <c r="D1009" s="231" t="s">
        <v>163</v>
      </c>
      <c r="E1009" s="40"/>
      <c r="F1009" s="232" t="s">
        <v>1155</v>
      </c>
      <c r="G1009" s="40"/>
      <c r="H1009" s="40"/>
      <c r="I1009" s="233"/>
      <c r="J1009" s="40"/>
      <c r="K1009" s="40"/>
      <c r="L1009" s="44"/>
      <c r="M1009" s="234"/>
      <c r="N1009" s="235"/>
      <c r="O1009" s="91"/>
      <c r="P1009" s="91"/>
      <c r="Q1009" s="91"/>
      <c r="R1009" s="91"/>
      <c r="S1009" s="91"/>
      <c r="T1009" s="92"/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T1009" s="17" t="s">
        <v>163</v>
      </c>
      <c r="AU1009" s="17" t="s">
        <v>83</v>
      </c>
    </row>
    <row r="1010" s="12" customFormat="1" ht="22.8" customHeight="1">
      <c r="A1010" s="12"/>
      <c r="B1010" s="202"/>
      <c r="C1010" s="203"/>
      <c r="D1010" s="204" t="s">
        <v>72</v>
      </c>
      <c r="E1010" s="216" t="s">
        <v>1158</v>
      </c>
      <c r="F1010" s="216" t="s">
        <v>1159</v>
      </c>
      <c r="G1010" s="203"/>
      <c r="H1010" s="203"/>
      <c r="I1010" s="206"/>
      <c r="J1010" s="217">
        <f>BK1010</f>
        <v>0</v>
      </c>
      <c r="K1010" s="203"/>
      <c r="L1010" s="208"/>
      <c r="M1010" s="209"/>
      <c r="N1010" s="210"/>
      <c r="O1010" s="210"/>
      <c r="P1010" s="211">
        <f>SUM(P1011:P1012)</f>
        <v>0</v>
      </c>
      <c r="Q1010" s="210"/>
      <c r="R1010" s="211">
        <f>SUM(R1011:R1012)</f>
        <v>0</v>
      </c>
      <c r="S1010" s="210"/>
      <c r="T1010" s="212">
        <f>SUM(T1011:T1012)</f>
        <v>0</v>
      </c>
      <c r="U1010" s="12"/>
      <c r="V1010" s="12"/>
      <c r="W1010" s="12"/>
      <c r="X1010" s="12"/>
      <c r="Y1010" s="12"/>
      <c r="Z1010" s="12"/>
      <c r="AA1010" s="12"/>
      <c r="AB1010" s="12"/>
      <c r="AC1010" s="12"/>
      <c r="AD1010" s="12"/>
      <c r="AE1010" s="12"/>
      <c r="AR1010" s="213" t="s">
        <v>183</v>
      </c>
      <c r="AT1010" s="214" t="s">
        <v>72</v>
      </c>
      <c r="AU1010" s="214" t="s">
        <v>81</v>
      </c>
      <c r="AY1010" s="213" t="s">
        <v>156</v>
      </c>
      <c r="BK1010" s="215">
        <f>SUM(BK1011:BK1012)</f>
        <v>0</v>
      </c>
    </row>
    <row r="1011" s="2" customFormat="1" ht="16.5" customHeight="1">
      <c r="A1011" s="38"/>
      <c r="B1011" s="39"/>
      <c r="C1011" s="218" t="s">
        <v>1160</v>
      </c>
      <c r="D1011" s="218" t="s">
        <v>158</v>
      </c>
      <c r="E1011" s="219" t="s">
        <v>1161</v>
      </c>
      <c r="F1011" s="220" t="s">
        <v>1162</v>
      </c>
      <c r="G1011" s="221" t="s">
        <v>746</v>
      </c>
      <c r="H1011" s="278"/>
      <c r="I1011" s="223"/>
      <c r="J1011" s="224">
        <f>ROUND(I1011*H1011,2)</f>
        <v>0</v>
      </c>
      <c r="K1011" s="220" t="s">
        <v>1</v>
      </c>
      <c r="L1011" s="44"/>
      <c r="M1011" s="225" t="s">
        <v>1</v>
      </c>
      <c r="N1011" s="226" t="s">
        <v>38</v>
      </c>
      <c r="O1011" s="91"/>
      <c r="P1011" s="227">
        <f>O1011*H1011</f>
        <v>0</v>
      </c>
      <c r="Q1011" s="227">
        <v>0</v>
      </c>
      <c r="R1011" s="227">
        <f>Q1011*H1011</f>
        <v>0</v>
      </c>
      <c r="S1011" s="227">
        <v>0</v>
      </c>
      <c r="T1011" s="228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9" t="s">
        <v>162</v>
      </c>
      <c r="AT1011" s="229" t="s">
        <v>158</v>
      </c>
      <c r="AU1011" s="229" t="s">
        <v>83</v>
      </c>
      <c r="AY1011" s="17" t="s">
        <v>156</v>
      </c>
      <c r="BE1011" s="230">
        <f>IF(N1011="základní",J1011,0)</f>
        <v>0</v>
      </c>
      <c r="BF1011" s="230">
        <f>IF(N1011="snížená",J1011,0)</f>
        <v>0</v>
      </c>
      <c r="BG1011" s="230">
        <f>IF(N1011="zákl. přenesená",J1011,0)</f>
        <v>0</v>
      </c>
      <c r="BH1011" s="230">
        <f>IF(N1011="sníž. přenesená",J1011,0)</f>
        <v>0</v>
      </c>
      <c r="BI1011" s="230">
        <f>IF(N1011="nulová",J1011,0)</f>
        <v>0</v>
      </c>
      <c r="BJ1011" s="17" t="s">
        <v>81</v>
      </c>
      <c r="BK1011" s="230">
        <f>ROUND(I1011*H1011,2)</f>
        <v>0</v>
      </c>
      <c r="BL1011" s="17" t="s">
        <v>162</v>
      </c>
      <c r="BM1011" s="229" t="s">
        <v>1163</v>
      </c>
    </row>
    <row r="1012" s="2" customFormat="1">
      <c r="A1012" s="38"/>
      <c r="B1012" s="39"/>
      <c r="C1012" s="40"/>
      <c r="D1012" s="231" t="s">
        <v>163</v>
      </c>
      <c r="E1012" s="40"/>
      <c r="F1012" s="232" t="s">
        <v>1162</v>
      </c>
      <c r="G1012" s="40"/>
      <c r="H1012" s="40"/>
      <c r="I1012" s="233"/>
      <c r="J1012" s="40"/>
      <c r="K1012" s="40"/>
      <c r="L1012" s="44"/>
      <c r="M1012" s="279"/>
      <c r="N1012" s="280"/>
      <c r="O1012" s="281"/>
      <c r="P1012" s="281"/>
      <c r="Q1012" s="281"/>
      <c r="R1012" s="281"/>
      <c r="S1012" s="281"/>
      <c r="T1012" s="282"/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T1012" s="17" t="s">
        <v>163</v>
      </c>
      <c r="AU1012" s="17" t="s">
        <v>83</v>
      </c>
    </row>
    <row r="1013" s="2" customFormat="1" ht="6.96" customHeight="1">
      <c r="A1013" s="38"/>
      <c r="B1013" s="66"/>
      <c r="C1013" s="67"/>
      <c r="D1013" s="67"/>
      <c r="E1013" s="67"/>
      <c r="F1013" s="67"/>
      <c r="G1013" s="67"/>
      <c r="H1013" s="67"/>
      <c r="I1013" s="67"/>
      <c r="J1013" s="67"/>
      <c r="K1013" s="67"/>
      <c r="L1013" s="44"/>
      <c r="M1013" s="38"/>
      <c r="O1013" s="38"/>
      <c r="P1013" s="38"/>
      <c r="Q1013" s="38"/>
      <c r="R1013" s="38"/>
      <c r="S1013" s="38"/>
      <c r="T1013" s="38"/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</row>
  </sheetData>
  <sheetProtection sheet="1" autoFilter="0" formatColumns="0" formatRows="0" objects="1" scenarios="1" spinCount="100000" saltValue="szW0FMFlJ0UJJ+k+ge5deIpjmbnvGeBmYOuMKB52meD9sY8kcUA3MKDl3hQJNrt/heykl0xHWsI5gBWJT2yWVg==" hashValue="7/yJIBykFTKadTpBJXjZfFdDOO8qUTXb8DXc0fu7jRiml7PMWOZmoFXWEOYIGkwEFnExumzoRPbebB/5BhMkQA==" algorithmName="SHA-512" password="CC35"/>
  <autoFilter ref="C146:K1012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SOŠ a SOU Sušice - obj. č.p.1413/II. Na Hrázi, Sušice - Návrh úspor energie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ROUND((SUM(BE130:BE358)),  2)</f>
        <v>0</v>
      </c>
      <c r="G33" s="38"/>
      <c r="H33" s="38"/>
      <c r="I33" s="155">
        <v>0.20999999999999999</v>
      </c>
      <c r="J33" s="154">
        <f>ROUND(((SUM(BE130:BE358))*I33),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ROUND((SUM(BF130:BF358)),  2)</f>
        <v>0</v>
      </c>
      <c r="G34" s="38"/>
      <c r="H34" s="38"/>
      <c r="I34" s="155">
        <v>0.12</v>
      </c>
      <c r="J34" s="154">
        <f>ROUND(((SUM(BF130:BF358))*I34),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ROUND((SUM(BG130:BG358)),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ROUND((SUM(BH130:BH358)),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ROUND((SUM(BI130:BI358)),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SOŠ a SOU Sušice - obj. č.p.1413/II. Na Hrázi, Sušice - Návrh úspor energie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021 - Dílny - vytápění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1165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124</v>
      </c>
      <c r="E99" s="182"/>
      <c r="F99" s="182"/>
      <c r="G99" s="182"/>
      <c r="H99" s="182"/>
      <c r="I99" s="182"/>
      <c r="J99" s="183">
        <f>J143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126</v>
      </c>
      <c r="E100" s="188"/>
      <c r="F100" s="188"/>
      <c r="G100" s="188"/>
      <c r="H100" s="188"/>
      <c r="I100" s="188"/>
      <c r="J100" s="189">
        <f>J144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1166</v>
      </c>
      <c r="E101" s="188"/>
      <c r="F101" s="188"/>
      <c r="G101" s="188"/>
      <c r="H101" s="188"/>
      <c r="I101" s="188"/>
      <c r="J101" s="189">
        <f>J161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1167</v>
      </c>
      <c r="E102" s="188"/>
      <c r="F102" s="188"/>
      <c r="G102" s="188"/>
      <c r="H102" s="188"/>
      <c r="I102" s="188"/>
      <c r="J102" s="189">
        <f>J166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1168</v>
      </c>
      <c r="E103" s="188"/>
      <c r="F103" s="188"/>
      <c r="G103" s="188"/>
      <c r="H103" s="188"/>
      <c r="I103" s="188"/>
      <c r="J103" s="189">
        <f>J209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1169</v>
      </c>
      <c r="E104" s="188"/>
      <c r="F104" s="188"/>
      <c r="G104" s="188"/>
      <c r="H104" s="188"/>
      <c r="I104" s="188"/>
      <c r="J104" s="189">
        <f>J246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132</v>
      </c>
      <c r="E105" s="188"/>
      <c r="F105" s="188"/>
      <c r="G105" s="188"/>
      <c r="H105" s="188"/>
      <c r="I105" s="188"/>
      <c r="J105" s="189">
        <f>J315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135</v>
      </c>
      <c r="E106" s="188"/>
      <c r="F106" s="188"/>
      <c r="G106" s="188"/>
      <c r="H106" s="188"/>
      <c r="I106" s="188"/>
      <c r="J106" s="189">
        <f>J328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1170</v>
      </c>
      <c r="E107" s="182"/>
      <c r="F107" s="182"/>
      <c r="G107" s="182"/>
      <c r="H107" s="182"/>
      <c r="I107" s="182"/>
      <c r="J107" s="183">
        <f>J347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9"/>
      <c r="C108" s="180"/>
      <c r="D108" s="181" t="s">
        <v>138</v>
      </c>
      <c r="E108" s="182"/>
      <c r="F108" s="182"/>
      <c r="G108" s="182"/>
      <c r="H108" s="182"/>
      <c r="I108" s="182"/>
      <c r="J108" s="183">
        <f>J350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1171</v>
      </c>
      <c r="E109" s="188"/>
      <c r="F109" s="188"/>
      <c r="G109" s="188"/>
      <c r="H109" s="188"/>
      <c r="I109" s="188"/>
      <c r="J109" s="189">
        <f>J351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1172</v>
      </c>
      <c r="E110" s="188"/>
      <c r="F110" s="188"/>
      <c r="G110" s="188"/>
      <c r="H110" s="188"/>
      <c r="I110" s="188"/>
      <c r="J110" s="189">
        <f>J356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141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4" t="str">
        <f>E7</f>
        <v>SOŠ a SOU Sušice - obj. č.p.1413/II. Na Hrázi, Sušice - Návrh úspor energie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103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021 - Dílny - vytápění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32" t="s">
        <v>22</v>
      </c>
      <c r="J124" s="79" t="str">
        <f>IF(J12="","",J12)</f>
        <v>24. 4. 2025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30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142</v>
      </c>
      <c r="D129" s="194" t="s">
        <v>58</v>
      </c>
      <c r="E129" s="194" t="s">
        <v>54</v>
      </c>
      <c r="F129" s="194" t="s">
        <v>55</v>
      </c>
      <c r="G129" s="194" t="s">
        <v>143</v>
      </c>
      <c r="H129" s="194" t="s">
        <v>144</v>
      </c>
      <c r="I129" s="194" t="s">
        <v>145</v>
      </c>
      <c r="J129" s="194" t="s">
        <v>107</v>
      </c>
      <c r="K129" s="195" t="s">
        <v>146</v>
      </c>
      <c r="L129" s="196"/>
      <c r="M129" s="100" t="s">
        <v>1</v>
      </c>
      <c r="N129" s="101" t="s">
        <v>37</v>
      </c>
      <c r="O129" s="101" t="s">
        <v>147</v>
      </c>
      <c r="P129" s="101" t="s">
        <v>148</v>
      </c>
      <c r="Q129" s="101" t="s">
        <v>149</v>
      </c>
      <c r="R129" s="101" t="s">
        <v>150</v>
      </c>
      <c r="S129" s="101" t="s">
        <v>151</v>
      </c>
      <c r="T129" s="102" t="s">
        <v>152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153</v>
      </c>
      <c r="D130" s="40"/>
      <c r="E130" s="40"/>
      <c r="F130" s="40"/>
      <c r="G130" s="40"/>
      <c r="H130" s="40"/>
      <c r="I130" s="40"/>
      <c r="J130" s="197">
        <f>BK130</f>
        <v>0</v>
      </c>
      <c r="K130" s="40"/>
      <c r="L130" s="44"/>
      <c r="M130" s="103"/>
      <c r="N130" s="198"/>
      <c r="O130" s="104"/>
      <c r="P130" s="199">
        <f>P131+P143+P347+P350</f>
        <v>0</v>
      </c>
      <c r="Q130" s="104"/>
      <c r="R130" s="199">
        <f>R131+R143+R347+R350</f>
        <v>0</v>
      </c>
      <c r="S130" s="104"/>
      <c r="T130" s="200">
        <f>T131+T143+T347+T350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109</v>
      </c>
      <c r="BK130" s="201">
        <f>BK131+BK143+BK347+BK350</f>
        <v>0</v>
      </c>
    </row>
    <row r="131" s="12" customFormat="1" ht="25.92" customHeight="1">
      <c r="A131" s="12"/>
      <c r="B131" s="202"/>
      <c r="C131" s="203"/>
      <c r="D131" s="204" t="s">
        <v>72</v>
      </c>
      <c r="E131" s="205" t="s">
        <v>154</v>
      </c>
      <c r="F131" s="205" t="s">
        <v>155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</f>
        <v>0</v>
      </c>
      <c r="Q131" s="210"/>
      <c r="R131" s="211">
        <f>R132</f>
        <v>0</v>
      </c>
      <c r="S131" s="210"/>
      <c r="T131" s="212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73</v>
      </c>
      <c r="AY131" s="213" t="s">
        <v>156</v>
      </c>
      <c r="BK131" s="215">
        <f>BK132</f>
        <v>0</v>
      </c>
    </row>
    <row r="132" s="12" customFormat="1" ht="22.8" customHeight="1">
      <c r="A132" s="12"/>
      <c r="B132" s="202"/>
      <c r="C132" s="203"/>
      <c r="D132" s="204" t="s">
        <v>72</v>
      </c>
      <c r="E132" s="216" t="s">
        <v>201</v>
      </c>
      <c r="F132" s="216" t="s">
        <v>1173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SUM(P133:P142)</f>
        <v>0</v>
      </c>
      <c r="Q132" s="210"/>
      <c r="R132" s="211">
        <f>SUM(R133:R142)</f>
        <v>0</v>
      </c>
      <c r="S132" s="210"/>
      <c r="T132" s="212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81</v>
      </c>
      <c r="AT132" s="214" t="s">
        <v>72</v>
      </c>
      <c r="AU132" s="214" t="s">
        <v>81</v>
      </c>
      <c r="AY132" s="213" t="s">
        <v>156</v>
      </c>
      <c r="BK132" s="215">
        <f>SUM(BK133:BK142)</f>
        <v>0</v>
      </c>
    </row>
    <row r="133" s="2" customFormat="1" ht="33" customHeight="1">
      <c r="A133" s="38"/>
      <c r="B133" s="39"/>
      <c r="C133" s="218" t="s">
        <v>81</v>
      </c>
      <c r="D133" s="218" t="s">
        <v>158</v>
      </c>
      <c r="E133" s="219" t="s">
        <v>1174</v>
      </c>
      <c r="F133" s="220" t="s">
        <v>1175</v>
      </c>
      <c r="G133" s="221" t="s">
        <v>161</v>
      </c>
      <c r="H133" s="222">
        <v>44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162</v>
      </c>
      <c r="AT133" s="229" t="s">
        <v>158</v>
      </c>
      <c r="AU133" s="229" t="s">
        <v>83</v>
      </c>
      <c r="AY133" s="17" t="s">
        <v>156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162</v>
      </c>
      <c r="BM133" s="229" t="s">
        <v>83</v>
      </c>
    </row>
    <row r="134" s="2" customFormat="1">
      <c r="A134" s="38"/>
      <c r="B134" s="39"/>
      <c r="C134" s="40"/>
      <c r="D134" s="231" t="s">
        <v>163</v>
      </c>
      <c r="E134" s="40"/>
      <c r="F134" s="232" t="s">
        <v>1175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163</v>
      </c>
      <c r="AU134" s="17" t="s">
        <v>83</v>
      </c>
    </row>
    <row r="135" s="2" customFormat="1" ht="37.8" customHeight="1">
      <c r="A135" s="38"/>
      <c r="B135" s="39"/>
      <c r="C135" s="218" t="s">
        <v>83</v>
      </c>
      <c r="D135" s="218" t="s">
        <v>158</v>
      </c>
      <c r="E135" s="219" t="s">
        <v>1176</v>
      </c>
      <c r="F135" s="220" t="s">
        <v>1177</v>
      </c>
      <c r="G135" s="221" t="s">
        <v>161</v>
      </c>
      <c r="H135" s="222">
        <v>1232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162</v>
      </c>
      <c r="AT135" s="229" t="s">
        <v>158</v>
      </c>
      <c r="AU135" s="229" t="s">
        <v>83</v>
      </c>
      <c r="AY135" s="17" t="s">
        <v>156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162</v>
      </c>
      <c r="BM135" s="229" t="s">
        <v>162</v>
      </c>
    </row>
    <row r="136" s="2" customFormat="1">
      <c r="A136" s="38"/>
      <c r="B136" s="39"/>
      <c r="C136" s="40"/>
      <c r="D136" s="231" t="s">
        <v>163</v>
      </c>
      <c r="E136" s="40"/>
      <c r="F136" s="232" t="s">
        <v>1177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83</v>
      </c>
    </row>
    <row r="137" s="2" customFormat="1" ht="33" customHeight="1">
      <c r="A137" s="38"/>
      <c r="B137" s="39"/>
      <c r="C137" s="218" t="s">
        <v>172</v>
      </c>
      <c r="D137" s="218" t="s">
        <v>158</v>
      </c>
      <c r="E137" s="219" t="s">
        <v>1178</v>
      </c>
      <c r="F137" s="220" t="s">
        <v>1179</v>
      </c>
      <c r="G137" s="221" t="s">
        <v>161</v>
      </c>
      <c r="H137" s="222">
        <v>44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162</v>
      </c>
      <c r="AT137" s="229" t="s">
        <v>158</v>
      </c>
      <c r="AU137" s="229" t="s">
        <v>83</v>
      </c>
      <c r="AY137" s="17" t="s">
        <v>156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162</v>
      </c>
      <c r="BM137" s="229" t="s">
        <v>176</v>
      </c>
    </row>
    <row r="138" s="2" customFormat="1">
      <c r="A138" s="38"/>
      <c r="B138" s="39"/>
      <c r="C138" s="40"/>
      <c r="D138" s="231" t="s">
        <v>163</v>
      </c>
      <c r="E138" s="40"/>
      <c r="F138" s="232" t="s">
        <v>1179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163</v>
      </c>
      <c r="AU138" s="17" t="s">
        <v>83</v>
      </c>
    </row>
    <row r="139" s="2" customFormat="1" ht="16.5" customHeight="1">
      <c r="A139" s="38"/>
      <c r="B139" s="39"/>
      <c r="C139" s="218" t="s">
        <v>162</v>
      </c>
      <c r="D139" s="218" t="s">
        <v>158</v>
      </c>
      <c r="E139" s="219" t="s">
        <v>1180</v>
      </c>
      <c r="F139" s="220" t="s">
        <v>1181</v>
      </c>
      <c r="G139" s="221" t="s">
        <v>1182</v>
      </c>
      <c r="H139" s="222">
        <v>20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162</v>
      </c>
      <c r="AT139" s="229" t="s">
        <v>158</v>
      </c>
      <c r="AU139" s="229" t="s">
        <v>83</v>
      </c>
      <c r="AY139" s="17" t="s">
        <v>156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162</v>
      </c>
      <c r="BM139" s="229" t="s">
        <v>181</v>
      </c>
    </row>
    <row r="140" s="2" customFormat="1">
      <c r="A140" s="38"/>
      <c r="B140" s="39"/>
      <c r="C140" s="40"/>
      <c r="D140" s="231" t="s">
        <v>163</v>
      </c>
      <c r="E140" s="40"/>
      <c r="F140" s="232" t="s">
        <v>1181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163</v>
      </c>
      <c r="AU140" s="17" t="s">
        <v>83</v>
      </c>
    </row>
    <row r="141" s="2" customFormat="1" ht="16.5" customHeight="1">
      <c r="A141" s="38"/>
      <c r="B141" s="39"/>
      <c r="C141" s="218" t="s">
        <v>183</v>
      </c>
      <c r="D141" s="218" t="s">
        <v>158</v>
      </c>
      <c r="E141" s="219" t="s">
        <v>534</v>
      </c>
      <c r="F141" s="220" t="s">
        <v>535</v>
      </c>
      <c r="G141" s="221" t="s">
        <v>161</v>
      </c>
      <c r="H141" s="222">
        <v>1550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162</v>
      </c>
      <c r="AT141" s="229" t="s">
        <v>158</v>
      </c>
      <c r="AU141" s="229" t="s">
        <v>83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162</v>
      </c>
      <c r="BM141" s="229" t="s">
        <v>186</v>
      </c>
    </row>
    <row r="142" s="2" customFormat="1">
      <c r="A142" s="38"/>
      <c r="B142" s="39"/>
      <c r="C142" s="40"/>
      <c r="D142" s="231" t="s">
        <v>163</v>
      </c>
      <c r="E142" s="40"/>
      <c r="F142" s="232" t="s">
        <v>535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163</v>
      </c>
      <c r="AU142" s="17" t="s">
        <v>83</v>
      </c>
    </row>
    <row r="143" s="12" customFormat="1" ht="25.92" customHeight="1">
      <c r="A143" s="12"/>
      <c r="B143" s="202"/>
      <c r="C143" s="203"/>
      <c r="D143" s="204" t="s">
        <v>72</v>
      </c>
      <c r="E143" s="205" t="s">
        <v>675</v>
      </c>
      <c r="F143" s="205" t="s">
        <v>676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P144+P161+P166+P209+P246+P315+P328</f>
        <v>0</v>
      </c>
      <c r="Q143" s="210"/>
      <c r="R143" s="211">
        <f>R144+R161+R166+R209+R246+R315+R328</f>
        <v>0</v>
      </c>
      <c r="S143" s="210"/>
      <c r="T143" s="212">
        <f>T144+T161+T166+T209+T246+T315+T328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83</v>
      </c>
      <c r="AT143" s="214" t="s">
        <v>72</v>
      </c>
      <c r="AU143" s="214" t="s">
        <v>73</v>
      </c>
      <c r="AY143" s="213" t="s">
        <v>156</v>
      </c>
      <c r="BK143" s="215">
        <f>BK144+BK161+BK166+BK209+BK246+BK315+BK328</f>
        <v>0</v>
      </c>
    </row>
    <row r="144" s="12" customFormat="1" ht="22.8" customHeight="1">
      <c r="A144" s="12"/>
      <c r="B144" s="202"/>
      <c r="C144" s="203"/>
      <c r="D144" s="204" t="s">
        <v>72</v>
      </c>
      <c r="E144" s="216" t="s">
        <v>702</v>
      </c>
      <c r="F144" s="216" t="s">
        <v>703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SUM(P145:P160)</f>
        <v>0</v>
      </c>
      <c r="Q144" s="210"/>
      <c r="R144" s="211">
        <f>SUM(R145:R160)</f>
        <v>0</v>
      </c>
      <c r="S144" s="210"/>
      <c r="T144" s="212">
        <f>SUM(T145:T160)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83</v>
      </c>
      <c r="AT144" s="214" t="s">
        <v>72</v>
      </c>
      <c r="AU144" s="214" t="s">
        <v>81</v>
      </c>
      <c r="AY144" s="213" t="s">
        <v>156</v>
      </c>
      <c r="BK144" s="215">
        <f>SUM(BK145:BK160)</f>
        <v>0</v>
      </c>
    </row>
    <row r="145" s="2" customFormat="1" ht="37.8" customHeight="1">
      <c r="A145" s="38"/>
      <c r="B145" s="39"/>
      <c r="C145" s="218" t="s">
        <v>176</v>
      </c>
      <c r="D145" s="218" t="s">
        <v>158</v>
      </c>
      <c r="E145" s="219" t="s">
        <v>1183</v>
      </c>
      <c r="F145" s="220" t="s">
        <v>1184</v>
      </c>
      <c r="G145" s="221" t="s">
        <v>1185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199</v>
      </c>
      <c r="AT145" s="229" t="s">
        <v>158</v>
      </c>
      <c r="AU145" s="229" t="s">
        <v>83</v>
      </c>
      <c r="AY145" s="17" t="s">
        <v>156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199</v>
      </c>
      <c r="BM145" s="229" t="s">
        <v>8</v>
      </c>
    </row>
    <row r="146" s="2" customFormat="1">
      <c r="A146" s="38"/>
      <c r="B146" s="39"/>
      <c r="C146" s="40"/>
      <c r="D146" s="231" t="s">
        <v>163</v>
      </c>
      <c r="E146" s="40"/>
      <c r="F146" s="232" t="s">
        <v>1184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163</v>
      </c>
      <c r="AU146" s="17" t="s">
        <v>83</v>
      </c>
    </row>
    <row r="147" s="2" customFormat="1" ht="33" customHeight="1">
      <c r="A147" s="38"/>
      <c r="B147" s="39"/>
      <c r="C147" s="218" t="s">
        <v>191</v>
      </c>
      <c r="D147" s="218" t="s">
        <v>158</v>
      </c>
      <c r="E147" s="219" t="s">
        <v>1186</v>
      </c>
      <c r="F147" s="220" t="s">
        <v>1187</v>
      </c>
      <c r="G147" s="221" t="s">
        <v>208</v>
      </c>
      <c r="H147" s="222">
        <v>352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199</v>
      </c>
      <c r="AT147" s="229" t="s">
        <v>158</v>
      </c>
      <c r="AU147" s="229" t="s">
        <v>83</v>
      </c>
      <c r="AY147" s="17" t="s">
        <v>156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199</v>
      </c>
      <c r="BM147" s="229" t="s">
        <v>195</v>
      </c>
    </row>
    <row r="148" s="2" customFormat="1">
      <c r="A148" s="38"/>
      <c r="B148" s="39"/>
      <c r="C148" s="40"/>
      <c r="D148" s="231" t="s">
        <v>163</v>
      </c>
      <c r="E148" s="40"/>
      <c r="F148" s="232" t="s">
        <v>1187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163</v>
      </c>
      <c r="AU148" s="17" t="s">
        <v>83</v>
      </c>
    </row>
    <row r="149" s="2" customFormat="1" ht="24.15" customHeight="1">
      <c r="A149" s="38"/>
      <c r="B149" s="39"/>
      <c r="C149" s="258" t="s">
        <v>181</v>
      </c>
      <c r="D149" s="258" t="s">
        <v>254</v>
      </c>
      <c r="E149" s="259" t="s">
        <v>1188</v>
      </c>
      <c r="F149" s="260" t="s">
        <v>1189</v>
      </c>
      <c r="G149" s="261" t="s">
        <v>208</v>
      </c>
      <c r="H149" s="262">
        <v>22</v>
      </c>
      <c r="I149" s="263"/>
      <c r="J149" s="264">
        <f>ROUND(I149*H149,2)</f>
        <v>0</v>
      </c>
      <c r="K149" s="260" t="s">
        <v>1</v>
      </c>
      <c r="L149" s="265"/>
      <c r="M149" s="266" t="s">
        <v>1</v>
      </c>
      <c r="N149" s="267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241</v>
      </c>
      <c r="AT149" s="229" t="s">
        <v>254</v>
      </c>
      <c r="AU149" s="229" t="s">
        <v>83</v>
      </c>
      <c r="AY149" s="17" t="s">
        <v>156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199</v>
      </c>
      <c r="BM149" s="229" t="s">
        <v>199</v>
      </c>
    </row>
    <row r="150" s="2" customFormat="1">
      <c r="A150" s="38"/>
      <c r="B150" s="39"/>
      <c r="C150" s="40"/>
      <c r="D150" s="231" t="s">
        <v>163</v>
      </c>
      <c r="E150" s="40"/>
      <c r="F150" s="232" t="s">
        <v>1189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163</v>
      </c>
      <c r="AU150" s="17" t="s">
        <v>83</v>
      </c>
    </row>
    <row r="151" s="2" customFormat="1" ht="24.15" customHeight="1">
      <c r="A151" s="38"/>
      <c r="B151" s="39"/>
      <c r="C151" s="258" t="s">
        <v>201</v>
      </c>
      <c r="D151" s="258" t="s">
        <v>254</v>
      </c>
      <c r="E151" s="259" t="s">
        <v>1190</v>
      </c>
      <c r="F151" s="260" t="s">
        <v>1191</v>
      </c>
      <c r="G151" s="261" t="s">
        <v>208</v>
      </c>
      <c r="H151" s="262">
        <v>150</v>
      </c>
      <c r="I151" s="263"/>
      <c r="J151" s="264">
        <f>ROUND(I151*H151,2)</f>
        <v>0</v>
      </c>
      <c r="K151" s="260" t="s">
        <v>1</v>
      </c>
      <c r="L151" s="265"/>
      <c r="M151" s="266" t="s">
        <v>1</v>
      </c>
      <c r="N151" s="267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241</v>
      </c>
      <c r="AT151" s="229" t="s">
        <v>254</v>
      </c>
      <c r="AU151" s="229" t="s">
        <v>83</v>
      </c>
      <c r="AY151" s="17" t="s">
        <v>156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199</v>
      </c>
      <c r="BM151" s="229" t="s">
        <v>204</v>
      </c>
    </row>
    <row r="152" s="2" customFormat="1">
      <c r="A152" s="38"/>
      <c r="B152" s="39"/>
      <c r="C152" s="40"/>
      <c r="D152" s="231" t="s">
        <v>163</v>
      </c>
      <c r="E152" s="40"/>
      <c r="F152" s="232" t="s">
        <v>1191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83</v>
      </c>
    </row>
    <row r="153" s="2" customFormat="1" ht="24.15" customHeight="1">
      <c r="A153" s="38"/>
      <c r="B153" s="39"/>
      <c r="C153" s="258" t="s">
        <v>186</v>
      </c>
      <c r="D153" s="258" t="s">
        <v>254</v>
      </c>
      <c r="E153" s="259" t="s">
        <v>1192</v>
      </c>
      <c r="F153" s="260" t="s">
        <v>1193</v>
      </c>
      <c r="G153" s="261" t="s">
        <v>208</v>
      </c>
      <c r="H153" s="262">
        <v>64</v>
      </c>
      <c r="I153" s="263"/>
      <c r="J153" s="264">
        <f>ROUND(I153*H153,2)</f>
        <v>0</v>
      </c>
      <c r="K153" s="260" t="s">
        <v>1</v>
      </c>
      <c r="L153" s="265"/>
      <c r="M153" s="266" t="s">
        <v>1</v>
      </c>
      <c r="N153" s="267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241</v>
      </c>
      <c r="AT153" s="229" t="s">
        <v>254</v>
      </c>
      <c r="AU153" s="229" t="s">
        <v>83</v>
      </c>
      <c r="AY153" s="17" t="s">
        <v>156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199</v>
      </c>
      <c r="BM153" s="229" t="s">
        <v>209</v>
      </c>
    </row>
    <row r="154" s="2" customFormat="1">
      <c r="A154" s="38"/>
      <c r="B154" s="39"/>
      <c r="C154" s="40"/>
      <c r="D154" s="231" t="s">
        <v>163</v>
      </c>
      <c r="E154" s="40"/>
      <c r="F154" s="232" t="s">
        <v>1193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163</v>
      </c>
      <c r="AU154" s="17" t="s">
        <v>83</v>
      </c>
    </row>
    <row r="155" s="2" customFormat="1" ht="24.15" customHeight="1">
      <c r="A155" s="38"/>
      <c r="B155" s="39"/>
      <c r="C155" s="258" t="s">
        <v>212</v>
      </c>
      <c r="D155" s="258" t="s">
        <v>254</v>
      </c>
      <c r="E155" s="259" t="s">
        <v>1194</v>
      </c>
      <c r="F155" s="260" t="s">
        <v>1195</v>
      </c>
      <c r="G155" s="261" t="s">
        <v>208</v>
      </c>
      <c r="H155" s="262">
        <v>116</v>
      </c>
      <c r="I155" s="263"/>
      <c r="J155" s="264">
        <f>ROUND(I155*H155,2)</f>
        <v>0</v>
      </c>
      <c r="K155" s="260" t="s">
        <v>1</v>
      </c>
      <c r="L155" s="265"/>
      <c r="M155" s="266" t="s">
        <v>1</v>
      </c>
      <c r="N155" s="267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241</v>
      </c>
      <c r="AT155" s="229" t="s">
        <v>254</v>
      </c>
      <c r="AU155" s="229" t="s">
        <v>83</v>
      </c>
      <c r="AY155" s="17" t="s">
        <v>156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199</v>
      </c>
      <c r="BM155" s="229" t="s">
        <v>216</v>
      </c>
    </row>
    <row r="156" s="2" customFormat="1">
      <c r="A156" s="38"/>
      <c r="B156" s="39"/>
      <c r="C156" s="40"/>
      <c r="D156" s="231" t="s">
        <v>163</v>
      </c>
      <c r="E156" s="40"/>
      <c r="F156" s="232" t="s">
        <v>1195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163</v>
      </c>
      <c r="AU156" s="17" t="s">
        <v>83</v>
      </c>
    </row>
    <row r="157" s="2" customFormat="1" ht="16.5" customHeight="1">
      <c r="A157" s="38"/>
      <c r="B157" s="39"/>
      <c r="C157" s="258" t="s">
        <v>8</v>
      </c>
      <c r="D157" s="258" t="s">
        <v>254</v>
      </c>
      <c r="E157" s="259" t="s">
        <v>1196</v>
      </c>
      <c r="F157" s="260" t="s">
        <v>1197</v>
      </c>
      <c r="G157" s="261" t="s">
        <v>208</v>
      </c>
      <c r="H157" s="262">
        <v>300</v>
      </c>
      <c r="I157" s="263"/>
      <c r="J157" s="264">
        <f>ROUND(I157*H157,2)</f>
        <v>0</v>
      </c>
      <c r="K157" s="260" t="s">
        <v>1</v>
      </c>
      <c r="L157" s="265"/>
      <c r="M157" s="266" t="s">
        <v>1</v>
      </c>
      <c r="N157" s="267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241</v>
      </c>
      <c r="AT157" s="229" t="s">
        <v>254</v>
      </c>
      <c r="AU157" s="229" t="s">
        <v>83</v>
      </c>
      <c r="AY157" s="17" t="s">
        <v>156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199</v>
      </c>
      <c r="BM157" s="229" t="s">
        <v>220</v>
      </c>
    </row>
    <row r="158" s="2" customFormat="1">
      <c r="A158" s="38"/>
      <c r="B158" s="39"/>
      <c r="C158" s="40"/>
      <c r="D158" s="231" t="s">
        <v>163</v>
      </c>
      <c r="E158" s="40"/>
      <c r="F158" s="232" t="s">
        <v>1197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163</v>
      </c>
      <c r="AU158" s="17" t="s">
        <v>83</v>
      </c>
    </row>
    <row r="159" s="2" customFormat="1" ht="24.15" customHeight="1">
      <c r="A159" s="38"/>
      <c r="B159" s="39"/>
      <c r="C159" s="218" t="s">
        <v>222</v>
      </c>
      <c r="D159" s="218" t="s">
        <v>158</v>
      </c>
      <c r="E159" s="219" t="s">
        <v>1198</v>
      </c>
      <c r="F159" s="220" t="s">
        <v>1199</v>
      </c>
      <c r="G159" s="221" t="s">
        <v>194</v>
      </c>
      <c r="H159" s="222">
        <v>0.22800000000000001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199</v>
      </c>
      <c r="AT159" s="229" t="s">
        <v>158</v>
      </c>
      <c r="AU159" s="229" t="s">
        <v>83</v>
      </c>
      <c r="AY159" s="17" t="s">
        <v>156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199</v>
      </c>
      <c r="BM159" s="229" t="s">
        <v>225</v>
      </c>
    </row>
    <row r="160" s="2" customFormat="1">
      <c r="A160" s="38"/>
      <c r="B160" s="39"/>
      <c r="C160" s="40"/>
      <c r="D160" s="231" t="s">
        <v>163</v>
      </c>
      <c r="E160" s="40"/>
      <c r="F160" s="232" t="s">
        <v>1199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163</v>
      </c>
      <c r="AU160" s="17" t="s">
        <v>83</v>
      </c>
    </row>
    <row r="161" s="12" customFormat="1" ht="22.8" customHeight="1">
      <c r="A161" s="12"/>
      <c r="B161" s="202"/>
      <c r="C161" s="203"/>
      <c r="D161" s="204" t="s">
        <v>72</v>
      </c>
      <c r="E161" s="216" t="s">
        <v>1200</v>
      </c>
      <c r="F161" s="216" t="s">
        <v>1201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SUM(P162:P165)</f>
        <v>0</v>
      </c>
      <c r="Q161" s="210"/>
      <c r="R161" s="211">
        <f>SUM(R162:R165)</f>
        <v>0</v>
      </c>
      <c r="S161" s="210"/>
      <c r="T161" s="212">
        <f>SUM(T162:T165)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83</v>
      </c>
      <c r="AT161" s="214" t="s">
        <v>72</v>
      </c>
      <c r="AU161" s="214" t="s">
        <v>81</v>
      </c>
      <c r="AY161" s="213" t="s">
        <v>156</v>
      </c>
      <c r="BK161" s="215">
        <f>SUM(BK162:BK165)</f>
        <v>0</v>
      </c>
    </row>
    <row r="162" s="2" customFormat="1" ht="16.5" customHeight="1">
      <c r="A162" s="38"/>
      <c r="B162" s="39"/>
      <c r="C162" s="218" t="s">
        <v>195</v>
      </c>
      <c r="D162" s="218" t="s">
        <v>158</v>
      </c>
      <c r="E162" s="219" t="s">
        <v>1202</v>
      </c>
      <c r="F162" s="220" t="s">
        <v>1203</v>
      </c>
      <c r="G162" s="221" t="s">
        <v>1204</v>
      </c>
      <c r="H162" s="222">
        <v>72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199</v>
      </c>
      <c r="AT162" s="229" t="s">
        <v>158</v>
      </c>
      <c r="AU162" s="229" t="s">
        <v>83</v>
      </c>
      <c r="AY162" s="17" t="s">
        <v>156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199</v>
      </c>
      <c r="BM162" s="229" t="s">
        <v>229</v>
      </c>
    </row>
    <row r="163" s="2" customFormat="1">
      <c r="A163" s="38"/>
      <c r="B163" s="39"/>
      <c r="C163" s="40"/>
      <c r="D163" s="231" t="s">
        <v>163</v>
      </c>
      <c r="E163" s="40"/>
      <c r="F163" s="232" t="s">
        <v>1203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163</v>
      </c>
      <c r="AU163" s="17" t="s">
        <v>83</v>
      </c>
    </row>
    <row r="164" s="2" customFormat="1" ht="16.5" customHeight="1">
      <c r="A164" s="38"/>
      <c r="B164" s="39"/>
      <c r="C164" s="218" t="s">
        <v>232</v>
      </c>
      <c r="D164" s="218" t="s">
        <v>158</v>
      </c>
      <c r="E164" s="219" t="s">
        <v>1205</v>
      </c>
      <c r="F164" s="220" t="s">
        <v>1206</v>
      </c>
      <c r="G164" s="221" t="s">
        <v>1204</v>
      </c>
      <c r="H164" s="222">
        <v>16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199</v>
      </c>
      <c r="AT164" s="229" t="s">
        <v>158</v>
      </c>
      <c r="AU164" s="229" t="s">
        <v>83</v>
      </c>
      <c r="AY164" s="17" t="s">
        <v>156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199</v>
      </c>
      <c r="BM164" s="229" t="s">
        <v>235</v>
      </c>
    </row>
    <row r="165" s="2" customFormat="1">
      <c r="A165" s="38"/>
      <c r="B165" s="39"/>
      <c r="C165" s="40"/>
      <c r="D165" s="231" t="s">
        <v>163</v>
      </c>
      <c r="E165" s="40"/>
      <c r="F165" s="232" t="s">
        <v>1206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163</v>
      </c>
      <c r="AU165" s="17" t="s">
        <v>83</v>
      </c>
    </row>
    <row r="166" s="12" customFormat="1" ht="22.8" customHeight="1">
      <c r="A166" s="12"/>
      <c r="B166" s="202"/>
      <c r="C166" s="203"/>
      <c r="D166" s="204" t="s">
        <v>72</v>
      </c>
      <c r="E166" s="216" t="s">
        <v>1207</v>
      </c>
      <c r="F166" s="216" t="s">
        <v>1208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SUM(P167:P208)</f>
        <v>0</v>
      </c>
      <c r="Q166" s="210"/>
      <c r="R166" s="211">
        <f>SUM(R167:R208)</f>
        <v>0</v>
      </c>
      <c r="S166" s="210"/>
      <c r="T166" s="212">
        <f>SUM(T167:T208)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83</v>
      </c>
      <c r="AT166" s="214" t="s">
        <v>72</v>
      </c>
      <c r="AU166" s="214" t="s">
        <v>81</v>
      </c>
      <c r="AY166" s="213" t="s">
        <v>156</v>
      </c>
      <c r="BK166" s="215">
        <f>SUM(BK167:BK208)</f>
        <v>0</v>
      </c>
    </row>
    <row r="167" s="2" customFormat="1" ht="21.75" customHeight="1">
      <c r="A167" s="38"/>
      <c r="B167" s="39"/>
      <c r="C167" s="218" t="s">
        <v>199</v>
      </c>
      <c r="D167" s="218" t="s">
        <v>158</v>
      </c>
      <c r="E167" s="219" t="s">
        <v>1209</v>
      </c>
      <c r="F167" s="220" t="s">
        <v>1210</v>
      </c>
      <c r="G167" s="221" t="s">
        <v>208</v>
      </c>
      <c r="H167" s="222">
        <v>390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199</v>
      </c>
      <c r="AT167" s="229" t="s">
        <v>158</v>
      </c>
      <c r="AU167" s="229" t="s">
        <v>83</v>
      </c>
      <c r="AY167" s="17" t="s">
        <v>156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199</v>
      </c>
      <c r="BM167" s="229" t="s">
        <v>241</v>
      </c>
    </row>
    <row r="168" s="2" customFormat="1">
      <c r="A168" s="38"/>
      <c r="B168" s="39"/>
      <c r="C168" s="40"/>
      <c r="D168" s="231" t="s">
        <v>163</v>
      </c>
      <c r="E168" s="40"/>
      <c r="F168" s="232" t="s">
        <v>1210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163</v>
      </c>
      <c r="AU168" s="17" t="s">
        <v>83</v>
      </c>
    </row>
    <row r="169" s="2" customFormat="1" ht="24.15" customHeight="1">
      <c r="A169" s="38"/>
      <c r="B169" s="39"/>
      <c r="C169" s="218" t="s">
        <v>242</v>
      </c>
      <c r="D169" s="218" t="s">
        <v>158</v>
      </c>
      <c r="E169" s="219" t="s">
        <v>1211</v>
      </c>
      <c r="F169" s="220" t="s">
        <v>1212</v>
      </c>
      <c r="G169" s="221" t="s">
        <v>208</v>
      </c>
      <c r="H169" s="222">
        <v>300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199</v>
      </c>
      <c r="AT169" s="229" t="s">
        <v>158</v>
      </c>
      <c r="AU169" s="229" t="s">
        <v>83</v>
      </c>
      <c r="AY169" s="17" t="s">
        <v>156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199</v>
      </c>
      <c r="BM169" s="229" t="s">
        <v>245</v>
      </c>
    </row>
    <row r="170" s="2" customFormat="1">
      <c r="A170" s="38"/>
      <c r="B170" s="39"/>
      <c r="C170" s="40"/>
      <c r="D170" s="231" t="s">
        <v>163</v>
      </c>
      <c r="E170" s="40"/>
      <c r="F170" s="232" t="s">
        <v>1212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163</v>
      </c>
      <c r="AU170" s="17" t="s">
        <v>83</v>
      </c>
    </row>
    <row r="171" s="2" customFormat="1" ht="24.15" customHeight="1">
      <c r="A171" s="38"/>
      <c r="B171" s="39"/>
      <c r="C171" s="218" t="s">
        <v>204</v>
      </c>
      <c r="D171" s="218" t="s">
        <v>158</v>
      </c>
      <c r="E171" s="219" t="s">
        <v>1213</v>
      </c>
      <c r="F171" s="220" t="s">
        <v>1214</v>
      </c>
      <c r="G171" s="221" t="s">
        <v>208</v>
      </c>
      <c r="H171" s="222">
        <v>210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199</v>
      </c>
      <c r="AT171" s="229" t="s">
        <v>158</v>
      </c>
      <c r="AU171" s="229" t="s">
        <v>83</v>
      </c>
      <c r="AY171" s="17" t="s">
        <v>156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199</v>
      </c>
      <c r="BM171" s="229" t="s">
        <v>248</v>
      </c>
    </row>
    <row r="172" s="2" customFormat="1">
      <c r="A172" s="38"/>
      <c r="B172" s="39"/>
      <c r="C172" s="40"/>
      <c r="D172" s="231" t="s">
        <v>163</v>
      </c>
      <c r="E172" s="40"/>
      <c r="F172" s="232" t="s">
        <v>1214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163</v>
      </c>
      <c r="AU172" s="17" t="s">
        <v>83</v>
      </c>
    </row>
    <row r="173" s="2" customFormat="1" ht="24.15" customHeight="1">
      <c r="A173" s="38"/>
      <c r="B173" s="39"/>
      <c r="C173" s="218" t="s">
        <v>250</v>
      </c>
      <c r="D173" s="218" t="s">
        <v>158</v>
      </c>
      <c r="E173" s="219" t="s">
        <v>1215</v>
      </c>
      <c r="F173" s="220" t="s">
        <v>1216</v>
      </c>
      <c r="G173" s="221" t="s">
        <v>208</v>
      </c>
      <c r="H173" s="222">
        <v>65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199</v>
      </c>
      <c r="AT173" s="229" t="s">
        <v>158</v>
      </c>
      <c r="AU173" s="229" t="s">
        <v>83</v>
      </c>
      <c r="AY173" s="17" t="s">
        <v>156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199</v>
      </c>
      <c r="BM173" s="229" t="s">
        <v>253</v>
      </c>
    </row>
    <row r="174" s="2" customFormat="1">
      <c r="A174" s="38"/>
      <c r="B174" s="39"/>
      <c r="C174" s="40"/>
      <c r="D174" s="231" t="s">
        <v>163</v>
      </c>
      <c r="E174" s="40"/>
      <c r="F174" s="232" t="s">
        <v>1216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163</v>
      </c>
      <c r="AU174" s="17" t="s">
        <v>83</v>
      </c>
    </row>
    <row r="175" s="2" customFormat="1" ht="24.15" customHeight="1">
      <c r="A175" s="38"/>
      <c r="B175" s="39"/>
      <c r="C175" s="218" t="s">
        <v>209</v>
      </c>
      <c r="D175" s="218" t="s">
        <v>158</v>
      </c>
      <c r="E175" s="219" t="s">
        <v>1217</v>
      </c>
      <c r="F175" s="220" t="s">
        <v>1218</v>
      </c>
      <c r="G175" s="221" t="s">
        <v>208</v>
      </c>
      <c r="H175" s="222">
        <v>585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199</v>
      </c>
      <c r="AT175" s="229" t="s">
        <v>158</v>
      </c>
      <c r="AU175" s="229" t="s">
        <v>83</v>
      </c>
      <c r="AY175" s="17" t="s">
        <v>156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199</v>
      </c>
      <c r="BM175" s="229" t="s">
        <v>257</v>
      </c>
    </row>
    <row r="176" s="2" customFormat="1">
      <c r="A176" s="38"/>
      <c r="B176" s="39"/>
      <c r="C176" s="40"/>
      <c r="D176" s="231" t="s">
        <v>163</v>
      </c>
      <c r="E176" s="40"/>
      <c r="F176" s="232" t="s">
        <v>1218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163</v>
      </c>
      <c r="AU176" s="17" t="s">
        <v>83</v>
      </c>
    </row>
    <row r="177" s="2" customFormat="1" ht="24.15" customHeight="1">
      <c r="A177" s="38"/>
      <c r="B177" s="39"/>
      <c r="C177" s="218" t="s">
        <v>7</v>
      </c>
      <c r="D177" s="218" t="s">
        <v>158</v>
      </c>
      <c r="E177" s="219" t="s">
        <v>1219</v>
      </c>
      <c r="F177" s="220" t="s">
        <v>1220</v>
      </c>
      <c r="G177" s="221" t="s">
        <v>208</v>
      </c>
      <c r="H177" s="222">
        <v>78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199</v>
      </c>
      <c r="AT177" s="229" t="s">
        <v>158</v>
      </c>
      <c r="AU177" s="229" t="s">
        <v>83</v>
      </c>
      <c r="AY177" s="17" t="s">
        <v>156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199</v>
      </c>
      <c r="BM177" s="229" t="s">
        <v>262</v>
      </c>
    </row>
    <row r="178" s="2" customFormat="1">
      <c r="A178" s="38"/>
      <c r="B178" s="39"/>
      <c r="C178" s="40"/>
      <c r="D178" s="231" t="s">
        <v>163</v>
      </c>
      <c r="E178" s="40"/>
      <c r="F178" s="232" t="s">
        <v>1220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163</v>
      </c>
      <c r="AU178" s="17" t="s">
        <v>83</v>
      </c>
    </row>
    <row r="179" s="2" customFormat="1" ht="24.15" customHeight="1">
      <c r="A179" s="38"/>
      <c r="B179" s="39"/>
      <c r="C179" s="218" t="s">
        <v>216</v>
      </c>
      <c r="D179" s="218" t="s">
        <v>158</v>
      </c>
      <c r="E179" s="219" t="s">
        <v>1221</v>
      </c>
      <c r="F179" s="220" t="s">
        <v>1222</v>
      </c>
      <c r="G179" s="221" t="s">
        <v>208</v>
      </c>
      <c r="H179" s="222">
        <v>22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38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199</v>
      </c>
      <c r="AT179" s="229" t="s">
        <v>158</v>
      </c>
      <c r="AU179" s="229" t="s">
        <v>83</v>
      </c>
      <c r="AY179" s="17" t="s">
        <v>156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81</v>
      </c>
      <c r="BK179" s="230">
        <f>ROUND(I179*H179,2)</f>
        <v>0</v>
      </c>
      <c r="BL179" s="17" t="s">
        <v>199</v>
      </c>
      <c r="BM179" s="229" t="s">
        <v>265</v>
      </c>
    </row>
    <row r="180" s="2" customFormat="1">
      <c r="A180" s="38"/>
      <c r="B180" s="39"/>
      <c r="C180" s="40"/>
      <c r="D180" s="231" t="s">
        <v>163</v>
      </c>
      <c r="E180" s="40"/>
      <c r="F180" s="232" t="s">
        <v>1222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163</v>
      </c>
      <c r="AU180" s="17" t="s">
        <v>83</v>
      </c>
    </row>
    <row r="181" s="2" customFormat="1" ht="24.15" customHeight="1">
      <c r="A181" s="38"/>
      <c r="B181" s="39"/>
      <c r="C181" s="218" t="s">
        <v>267</v>
      </c>
      <c r="D181" s="218" t="s">
        <v>158</v>
      </c>
      <c r="E181" s="219" t="s">
        <v>1223</v>
      </c>
      <c r="F181" s="220" t="s">
        <v>1224</v>
      </c>
      <c r="G181" s="221" t="s">
        <v>208</v>
      </c>
      <c r="H181" s="222">
        <v>150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199</v>
      </c>
      <c r="AT181" s="229" t="s">
        <v>158</v>
      </c>
      <c r="AU181" s="229" t="s">
        <v>83</v>
      </c>
      <c r="AY181" s="17" t="s">
        <v>156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199</v>
      </c>
      <c r="BM181" s="229" t="s">
        <v>270</v>
      </c>
    </row>
    <row r="182" s="2" customFormat="1">
      <c r="A182" s="38"/>
      <c r="B182" s="39"/>
      <c r="C182" s="40"/>
      <c r="D182" s="231" t="s">
        <v>163</v>
      </c>
      <c r="E182" s="40"/>
      <c r="F182" s="232" t="s">
        <v>1224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163</v>
      </c>
      <c r="AU182" s="17" t="s">
        <v>83</v>
      </c>
    </row>
    <row r="183" s="2" customFormat="1" ht="24.15" customHeight="1">
      <c r="A183" s="38"/>
      <c r="B183" s="39"/>
      <c r="C183" s="218" t="s">
        <v>220</v>
      </c>
      <c r="D183" s="218" t="s">
        <v>158</v>
      </c>
      <c r="E183" s="219" t="s">
        <v>1225</v>
      </c>
      <c r="F183" s="220" t="s">
        <v>1226</v>
      </c>
      <c r="G183" s="221" t="s">
        <v>208</v>
      </c>
      <c r="H183" s="222">
        <v>116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38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199</v>
      </c>
      <c r="AT183" s="229" t="s">
        <v>158</v>
      </c>
      <c r="AU183" s="229" t="s">
        <v>83</v>
      </c>
      <c r="AY183" s="17" t="s">
        <v>156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81</v>
      </c>
      <c r="BK183" s="230">
        <f>ROUND(I183*H183,2)</f>
        <v>0</v>
      </c>
      <c r="BL183" s="17" t="s">
        <v>199</v>
      </c>
      <c r="BM183" s="229" t="s">
        <v>275</v>
      </c>
    </row>
    <row r="184" s="2" customFormat="1">
      <c r="A184" s="38"/>
      <c r="B184" s="39"/>
      <c r="C184" s="40"/>
      <c r="D184" s="231" t="s">
        <v>163</v>
      </c>
      <c r="E184" s="40"/>
      <c r="F184" s="232" t="s">
        <v>1226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163</v>
      </c>
      <c r="AU184" s="17" t="s">
        <v>83</v>
      </c>
    </row>
    <row r="185" s="2" customFormat="1" ht="33" customHeight="1">
      <c r="A185" s="38"/>
      <c r="B185" s="39"/>
      <c r="C185" s="218" t="s">
        <v>279</v>
      </c>
      <c r="D185" s="218" t="s">
        <v>158</v>
      </c>
      <c r="E185" s="219" t="s">
        <v>1227</v>
      </c>
      <c r="F185" s="220" t="s">
        <v>1228</v>
      </c>
      <c r="G185" s="221" t="s">
        <v>215</v>
      </c>
      <c r="H185" s="222">
        <v>168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199</v>
      </c>
      <c r="AT185" s="229" t="s">
        <v>158</v>
      </c>
      <c r="AU185" s="229" t="s">
        <v>83</v>
      </c>
      <c r="AY185" s="17" t="s">
        <v>156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199</v>
      </c>
      <c r="BM185" s="229" t="s">
        <v>282</v>
      </c>
    </row>
    <row r="186" s="2" customFormat="1">
      <c r="A186" s="38"/>
      <c r="B186" s="39"/>
      <c r="C186" s="40"/>
      <c r="D186" s="231" t="s">
        <v>163</v>
      </c>
      <c r="E186" s="40"/>
      <c r="F186" s="232" t="s">
        <v>1228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163</v>
      </c>
      <c r="AU186" s="17" t="s">
        <v>83</v>
      </c>
    </row>
    <row r="187" s="2" customFormat="1" ht="16.5" customHeight="1">
      <c r="A187" s="38"/>
      <c r="B187" s="39"/>
      <c r="C187" s="218" t="s">
        <v>225</v>
      </c>
      <c r="D187" s="218" t="s">
        <v>158</v>
      </c>
      <c r="E187" s="219" t="s">
        <v>1229</v>
      </c>
      <c r="F187" s="220" t="s">
        <v>1230</v>
      </c>
      <c r="G187" s="221" t="s">
        <v>215</v>
      </c>
      <c r="H187" s="222">
        <v>4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38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199</v>
      </c>
      <c r="AT187" s="229" t="s">
        <v>158</v>
      </c>
      <c r="AU187" s="229" t="s">
        <v>83</v>
      </c>
      <c r="AY187" s="17" t="s">
        <v>156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81</v>
      </c>
      <c r="BK187" s="230">
        <f>ROUND(I187*H187,2)</f>
        <v>0</v>
      </c>
      <c r="BL187" s="17" t="s">
        <v>199</v>
      </c>
      <c r="BM187" s="229" t="s">
        <v>288</v>
      </c>
    </row>
    <row r="188" s="2" customFormat="1">
      <c r="A188" s="38"/>
      <c r="B188" s="39"/>
      <c r="C188" s="40"/>
      <c r="D188" s="231" t="s">
        <v>163</v>
      </c>
      <c r="E188" s="40"/>
      <c r="F188" s="232" t="s">
        <v>1230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163</v>
      </c>
      <c r="AU188" s="17" t="s">
        <v>83</v>
      </c>
    </row>
    <row r="189" s="2" customFormat="1" ht="21.75" customHeight="1">
      <c r="A189" s="38"/>
      <c r="B189" s="39"/>
      <c r="C189" s="218" t="s">
        <v>290</v>
      </c>
      <c r="D189" s="218" t="s">
        <v>158</v>
      </c>
      <c r="E189" s="219" t="s">
        <v>1231</v>
      </c>
      <c r="F189" s="220" t="s">
        <v>1232</v>
      </c>
      <c r="G189" s="221" t="s">
        <v>208</v>
      </c>
      <c r="H189" s="222">
        <v>899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199</v>
      </c>
      <c r="AT189" s="229" t="s">
        <v>158</v>
      </c>
      <c r="AU189" s="229" t="s">
        <v>83</v>
      </c>
      <c r="AY189" s="17" t="s">
        <v>156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199</v>
      </c>
      <c r="BM189" s="229" t="s">
        <v>293</v>
      </c>
    </row>
    <row r="190" s="2" customFormat="1">
      <c r="A190" s="38"/>
      <c r="B190" s="39"/>
      <c r="C190" s="40"/>
      <c r="D190" s="231" t="s">
        <v>163</v>
      </c>
      <c r="E190" s="40"/>
      <c r="F190" s="232" t="s">
        <v>1232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163</v>
      </c>
      <c r="AU190" s="17" t="s">
        <v>83</v>
      </c>
    </row>
    <row r="191" s="2" customFormat="1" ht="24.15" customHeight="1">
      <c r="A191" s="38"/>
      <c r="B191" s="39"/>
      <c r="C191" s="218" t="s">
        <v>229</v>
      </c>
      <c r="D191" s="218" t="s">
        <v>158</v>
      </c>
      <c r="E191" s="219" t="s">
        <v>1233</v>
      </c>
      <c r="F191" s="220" t="s">
        <v>1234</v>
      </c>
      <c r="G191" s="221" t="s">
        <v>208</v>
      </c>
      <c r="H191" s="222">
        <v>116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199</v>
      </c>
      <c r="AT191" s="229" t="s">
        <v>158</v>
      </c>
      <c r="AU191" s="229" t="s">
        <v>83</v>
      </c>
      <c r="AY191" s="17" t="s">
        <v>156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199</v>
      </c>
      <c r="BM191" s="229" t="s">
        <v>297</v>
      </c>
    </row>
    <row r="192" s="2" customFormat="1">
      <c r="A192" s="38"/>
      <c r="B192" s="39"/>
      <c r="C192" s="40"/>
      <c r="D192" s="231" t="s">
        <v>163</v>
      </c>
      <c r="E192" s="40"/>
      <c r="F192" s="232" t="s">
        <v>1234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163</v>
      </c>
      <c r="AU192" s="17" t="s">
        <v>83</v>
      </c>
    </row>
    <row r="193" s="2" customFormat="1" ht="16.5" customHeight="1">
      <c r="A193" s="38"/>
      <c r="B193" s="39"/>
      <c r="C193" s="218" t="s">
        <v>300</v>
      </c>
      <c r="D193" s="218" t="s">
        <v>158</v>
      </c>
      <c r="E193" s="219" t="s">
        <v>1235</v>
      </c>
      <c r="F193" s="220" t="s">
        <v>1236</v>
      </c>
      <c r="G193" s="221" t="s">
        <v>215</v>
      </c>
      <c r="H193" s="222">
        <v>68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199</v>
      </c>
      <c r="AT193" s="229" t="s">
        <v>158</v>
      </c>
      <c r="AU193" s="229" t="s">
        <v>83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199</v>
      </c>
      <c r="BM193" s="229" t="s">
        <v>303</v>
      </c>
    </row>
    <row r="194" s="2" customFormat="1">
      <c r="A194" s="38"/>
      <c r="B194" s="39"/>
      <c r="C194" s="40"/>
      <c r="D194" s="231" t="s">
        <v>163</v>
      </c>
      <c r="E194" s="40"/>
      <c r="F194" s="232" t="s">
        <v>1236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163</v>
      </c>
      <c r="AU194" s="17" t="s">
        <v>83</v>
      </c>
    </row>
    <row r="195" s="2" customFormat="1" ht="21.75" customHeight="1">
      <c r="A195" s="38"/>
      <c r="B195" s="39"/>
      <c r="C195" s="218" t="s">
        <v>235</v>
      </c>
      <c r="D195" s="218" t="s">
        <v>158</v>
      </c>
      <c r="E195" s="219" t="s">
        <v>1237</v>
      </c>
      <c r="F195" s="220" t="s">
        <v>1238</v>
      </c>
      <c r="G195" s="221" t="s">
        <v>215</v>
      </c>
      <c r="H195" s="222">
        <v>48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199</v>
      </c>
      <c r="AT195" s="229" t="s">
        <v>158</v>
      </c>
      <c r="AU195" s="229" t="s">
        <v>83</v>
      </c>
      <c r="AY195" s="17" t="s">
        <v>156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199</v>
      </c>
      <c r="BM195" s="229" t="s">
        <v>307</v>
      </c>
    </row>
    <row r="196" s="2" customFormat="1">
      <c r="A196" s="38"/>
      <c r="B196" s="39"/>
      <c r="C196" s="40"/>
      <c r="D196" s="231" t="s">
        <v>163</v>
      </c>
      <c r="E196" s="40"/>
      <c r="F196" s="232" t="s">
        <v>1238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163</v>
      </c>
      <c r="AU196" s="17" t="s">
        <v>83</v>
      </c>
    </row>
    <row r="197" s="2" customFormat="1" ht="24.15" customHeight="1">
      <c r="A197" s="38"/>
      <c r="B197" s="39"/>
      <c r="C197" s="218" t="s">
        <v>311</v>
      </c>
      <c r="D197" s="218" t="s">
        <v>158</v>
      </c>
      <c r="E197" s="219" t="s">
        <v>1239</v>
      </c>
      <c r="F197" s="220" t="s">
        <v>1240</v>
      </c>
      <c r="G197" s="221" t="s">
        <v>215</v>
      </c>
      <c r="H197" s="222">
        <v>10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199</v>
      </c>
      <c r="AT197" s="229" t="s">
        <v>158</v>
      </c>
      <c r="AU197" s="229" t="s">
        <v>83</v>
      </c>
      <c r="AY197" s="17" t="s">
        <v>156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199</v>
      </c>
      <c r="BM197" s="229" t="s">
        <v>298</v>
      </c>
    </row>
    <row r="198" s="2" customFormat="1">
      <c r="A198" s="38"/>
      <c r="B198" s="39"/>
      <c r="C198" s="40"/>
      <c r="D198" s="231" t="s">
        <v>163</v>
      </c>
      <c r="E198" s="40"/>
      <c r="F198" s="232" t="s">
        <v>1240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163</v>
      </c>
      <c r="AU198" s="17" t="s">
        <v>83</v>
      </c>
    </row>
    <row r="199" s="2" customFormat="1" ht="24.15" customHeight="1">
      <c r="A199" s="38"/>
      <c r="B199" s="39"/>
      <c r="C199" s="218" t="s">
        <v>241</v>
      </c>
      <c r="D199" s="218" t="s">
        <v>158</v>
      </c>
      <c r="E199" s="219" t="s">
        <v>1241</v>
      </c>
      <c r="F199" s="220" t="s">
        <v>1242</v>
      </c>
      <c r="G199" s="221" t="s">
        <v>215</v>
      </c>
      <c r="H199" s="222">
        <v>42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199</v>
      </c>
      <c r="AT199" s="229" t="s">
        <v>158</v>
      </c>
      <c r="AU199" s="229" t="s">
        <v>83</v>
      </c>
      <c r="AY199" s="17" t="s">
        <v>156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199</v>
      </c>
      <c r="BM199" s="229" t="s">
        <v>316</v>
      </c>
    </row>
    <row r="200" s="2" customFormat="1">
      <c r="A200" s="38"/>
      <c r="B200" s="39"/>
      <c r="C200" s="40"/>
      <c r="D200" s="231" t="s">
        <v>163</v>
      </c>
      <c r="E200" s="40"/>
      <c r="F200" s="232" t="s">
        <v>1242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163</v>
      </c>
      <c r="AU200" s="17" t="s">
        <v>83</v>
      </c>
    </row>
    <row r="201" s="2" customFormat="1" ht="24.15" customHeight="1">
      <c r="A201" s="38"/>
      <c r="B201" s="39"/>
      <c r="C201" s="218" t="s">
        <v>317</v>
      </c>
      <c r="D201" s="218" t="s">
        <v>158</v>
      </c>
      <c r="E201" s="219" t="s">
        <v>1243</v>
      </c>
      <c r="F201" s="220" t="s">
        <v>1244</v>
      </c>
      <c r="G201" s="221" t="s">
        <v>215</v>
      </c>
      <c r="H201" s="222">
        <v>88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38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199</v>
      </c>
      <c r="AT201" s="229" t="s">
        <v>158</v>
      </c>
      <c r="AU201" s="229" t="s">
        <v>83</v>
      </c>
      <c r="AY201" s="17" t="s">
        <v>156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81</v>
      </c>
      <c r="BK201" s="230">
        <f>ROUND(I201*H201,2)</f>
        <v>0</v>
      </c>
      <c r="BL201" s="17" t="s">
        <v>199</v>
      </c>
      <c r="BM201" s="229" t="s">
        <v>320</v>
      </c>
    </row>
    <row r="202" s="2" customFormat="1">
      <c r="A202" s="38"/>
      <c r="B202" s="39"/>
      <c r="C202" s="40"/>
      <c r="D202" s="231" t="s">
        <v>163</v>
      </c>
      <c r="E202" s="40"/>
      <c r="F202" s="232" t="s">
        <v>1244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163</v>
      </c>
      <c r="AU202" s="17" t="s">
        <v>83</v>
      </c>
    </row>
    <row r="203" s="2" customFormat="1" ht="33" customHeight="1">
      <c r="A203" s="38"/>
      <c r="B203" s="39"/>
      <c r="C203" s="218" t="s">
        <v>245</v>
      </c>
      <c r="D203" s="218" t="s">
        <v>158</v>
      </c>
      <c r="E203" s="219" t="s">
        <v>1245</v>
      </c>
      <c r="F203" s="220" t="s">
        <v>1246</v>
      </c>
      <c r="G203" s="221" t="s">
        <v>215</v>
      </c>
      <c r="H203" s="222">
        <v>26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199</v>
      </c>
      <c r="AT203" s="229" t="s">
        <v>158</v>
      </c>
      <c r="AU203" s="229" t="s">
        <v>83</v>
      </c>
      <c r="AY203" s="17" t="s">
        <v>156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199</v>
      </c>
      <c r="BM203" s="229" t="s">
        <v>324</v>
      </c>
    </row>
    <row r="204" s="2" customFormat="1">
      <c r="A204" s="38"/>
      <c r="B204" s="39"/>
      <c r="C204" s="40"/>
      <c r="D204" s="231" t="s">
        <v>163</v>
      </c>
      <c r="E204" s="40"/>
      <c r="F204" s="232" t="s">
        <v>1246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163</v>
      </c>
      <c r="AU204" s="17" t="s">
        <v>83</v>
      </c>
    </row>
    <row r="205" s="2" customFormat="1" ht="24.15" customHeight="1">
      <c r="A205" s="38"/>
      <c r="B205" s="39"/>
      <c r="C205" s="218" t="s">
        <v>328</v>
      </c>
      <c r="D205" s="218" t="s">
        <v>158</v>
      </c>
      <c r="E205" s="219" t="s">
        <v>1247</v>
      </c>
      <c r="F205" s="220" t="s">
        <v>1248</v>
      </c>
      <c r="G205" s="221" t="s">
        <v>215</v>
      </c>
      <c r="H205" s="222">
        <v>40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199</v>
      </c>
      <c r="AT205" s="229" t="s">
        <v>158</v>
      </c>
      <c r="AU205" s="229" t="s">
        <v>83</v>
      </c>
      <c r="AY205" s="17" t="s">
        <v>156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199</v>
      </c>
      <c r="BM205" s="229" t="s">
        <v>331</v>
      </c>
    </row>
    <row r="206" s="2" customFormat="1">
      <c r="A206" s="38"/>
      <c r="B206" s="39"/>
      <c r="C206" s="40"/>
      <c r="D206" s="231" t="s">
        <v>163</v>
      </c>
      <c r="E206" s="40"/>
      <c r="F206" s="232" t="s">
        <v>1248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163</v>
      </c>
      <c r="AU206" s="17" t="s">
        <v>83</v>
      </c>
    </row>
    <row r="207" s="2" customFormat="1" ht="24.15" customHeight="1">
      <c r="A207" s="38"/>
      <c r="B207" s="39"/>
      <c r="C207" s="218" t="s">
        <v>248</v>
      </c>
      <c r="D207" s="218" t="s">
        <v>158</v>
      </c>
      <c r="E207" s="219" t="s">
        <v>1249</v>
      </c>
      <c r="F207" s="220" t="s">
        <v>1250</v>
      </c>
      <c r="G207" s="221" t="s">
        <v>194</v>
      </c>
      <c r="H207" s="222">
        <v>1.256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38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199</v>
      </c>
      <c r="AT207" s="229" t="s">
        <v>158</v>
      </c>
      <c r="AU207" s="229" t="s">
        <v>83</v>
      </c>
      <c r="AY207" s="17" t="s">
        <v>156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81</v>
      </c>
      <c r="BK207" s="230">
        <f>ROUND(I207*H207,2)</f>
        <v>0</v>
      </c>
      <c r="BL207" s="17" t="s">
        <v>199</v>
      </c>
      <c r="BM207" s="229" t="s">
        <v>335</v>
      </c>
    </row>
    <row r="208" s="2" customFormat="1">
      <c r="A208" s="38"/>
      <c r="B208" s="39"/>
      <c r="C208" s="40"/>
      <c r="D208" s="231" t="s">
        <v>163</v>
      </c>
      <c r="E208" s="40"/>
      <c r="F208" s="232" t="s">
        <v>1250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163</v>
      </c>
      <c r="AU208" s="17" t="s">
        <v>83</v>
      </c>
    </row>
    <row r="209" s="12" customFormat="1" ht="22.8" customHeight="1">
      <c r="A209" s="12"/>
      <c r="B209" s="202"/>
      <c r="C209" s="203"/>
      <c r="D209" s="204" t="s">
        <v>72</v>
      </c>
      <c r="E209" s="216" t="s">
        <v>1251</v>
      </c>
      <c r="F209" s="216" t="s">
        <v>1252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SUM(P210:P245)</f>
        <v>0</v>
      </c>
      <c r="Q209" s="210"/>
      <c r="R209" s="211">
        <f>SUM(R210:R245)</f>
        <v>0</v>
      </c>
      <c r="S209" s="210"/>
      <c r="T209" s="212">
        <f>SUM(T210:T245)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83</v>
      </c>
      <c r="AT209" s="214" t="s">
        <v>72</v>
      </c>
      <c r="AU209" s="214" t="s">
        <v>81</v>
      </c>
      <c r="AY209" s="213" t="s">
        <v>156</v>
      </c>
      <c r="BK209" s="215">
        <f>SUM(BK210:BK245)</f>
        <v>0</v>
      </c>
    </row>
    <row r="210" s="2" customFormat="1" ht="24.15" customHeight="1">
      <c r="A210" s="38"/>
      <c r="B210" s="39"/>
      <c r="C210" s="218" t="s">
        <v>342</v>
      </c>
      <c r="D210" s="218" t="s">
        <v>158</v>
      </c>
      <c r="E210" s="219" t="s">
        <v>1253</v>
      </c>
      <c r="F210" s="220" t="s">
        <v>1254</v>
      </c>
      <c r="G210" s="221" t="s">
        <v>215</v>
      </c>
      <c r="H210" s="222">
        <v>4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199</v>
      </c>
      <c r="AT210" s="229" t="s">
        <v>158</v>
      </c>
      <c r="AU210" s="229" t="s">
        <v>83</v>
      </c>
      <c r="AY210" s="17" t="s">
        <v>156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199</v>
      </c>
      <c r="BM210" s="229" t="s">
        <v>345</v>
      </c>
    </row>
    <row r="211" s="2" customFormat="1">
      <c r="A211" s="38"/>
      <c r="B211" s="39"/>
      <c r="C211" s="40"/>
      <c r="D211" s="231" t="s">
        <v>163</v>
      </c>
      <c r="E211" s="40"/>
      <c r="F211" s="232" t="s">
        <v>1254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163</v>
      </c>
      <c r="AU211" s="17" t="s">
        <v>83</v>
      </c>
    </row>
    <row r="212" s="2" customFormat="1" ht="24.15" customHeight="1">
      <c r="A212" s="38"/>
      <c r="B212" s="39"/>
      <c r="C212" s="218" t="s">
        <v>253</v>
      </c>
      <c r="D212" s="218" t="s">
        <v>158</v>
      </c>
      <c r="E212" s="219" t="s">
        <v>1255</v>
      </c>
      <c r="F212" s="220" t="s">
        <v>1256</v>
      </c>
      <c r="G212" s="221" t="s">
        <v>215</v>
      </c>
      <c r="H212" s="222">
        <v>20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199</v>
      </c>
      <c r="AT212" s="229" t="s">
        <v>158</v>
      </c>
      <c r="AU212" s="229" t="s">
        <v>83</v>
      </c>
      <c r="AY212" s="17" t="s">
        <v>156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199</v>
      </c>
      <c r="BM212" s="229" t="s">
        <v>349</v>
      </c>
    </row>
    <row r="213" s="2" customFormat="1">
      <c r="A213" s="38"/>
      <c r="B213" s="39"/>
      <c r="C213" s="40"/>
      <c r="D213" s="231" t="s">
        <v>163</v>
      </c>
      <c r="E213" s="40"/>
      <c r="F213" s="232" t="s">
        <v>1256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163</v>
      </c>
      <c r="AU213" s="17" t="s">
        <v>83</v>
      </c>
    </row>
    <row r="214" s="2" customFormat="1" ht="24.15" customHeight="1">
      <c r="A214" s="38"/>
      <c r="B214" s="39"/>
      <c r="C214" s="218" t="s">
        <v>350</v>
      </c>
      <c r="D214" s="218" t="s">
        <v>158</v>
      </c>
      <c r="E214" s="219" t="s">
        <v>1257</v>
      </c>
      <c r="F214" s="220" t="s">
        <v>1258</v>
      </c>
      <c r="G214" s="221" t="s">
        <v>215</v>
      </c>
      <c r="H214" s="222">
        <v>20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199</v>
      </c>
      <c r="AT214" s="229" t="s">
        <v>158</v>
      </c>
      <c r="AU214" s="229" t="s">
        <v>83</v>
      </c>
      <c r="AY214" s="17" t="s">
        <v>156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199</v>
      </c>
      <c r="BM214" s="229" t="s">
        <v>353</v>
      </c>
    </row>
    <row r="215" s="2" customFormat="1">
      <c r="A215" s="38"/>
      <c r="B215" s="39"/>
      <c r="C215" s="40"/>
      <c r="D215" s="231" t="s">
        <v>163</v>
      </c>
      <c r="E215" s="40"/>
      <c r="F215" s="232" t="s">
        <v>1258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163</v>
      </c>
      <c r="AU215" s="17" t="s">
        <v>83</v>
      </c>
    </row>
    <row r="216" s="2" customFormat="1" ht="24.15" customHeight="1">
      <c r="A216" s="38"/>
      <c r="B216" s="39"/>
      <c r="C216" s="218" t="s">
        <v>257</v>
      </c>
      <c r="D216" s="218" t="s">
        <v>158</v>
      </c>
      <c r="E216" s="219" t="s">
        <v>1259</v>
      </c>
      <c r="F216" s="220" t="s">
        <v>1260</v>
      </c>
      <c r="G216" s="221" t="s">
        <v>215</v>
      </c>
      <c r="H216" s="222">
        <v>60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199</v>
      </c>
      <c r="AT216" s="229" t="s">
        <v>158</v>
      </c>
      <c r="AU216" s="229" t="s">
        <v>83</v>
      </c>
      <c r="AY216" s="17" t="s">
        <v>156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199</v>
      </c>
      <c r="BM216" s="229" t="s">
        <v>357</v>
      </c>
    </row>
    <row r="217" s="2" customFormat="1">
      <c r="A217" s="38"/>
      <c r="B217" s="39"/>
      <c r="C217" s="40"/>
      <c r="D217" s="231" t="s">
        <v>163</v>
      </c>
      <c r="E217" s="40"/>
      <c r="F217" s="232" t="s">
        <v>1260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163</v>
      </c>
      <c r="AU217" s="17" t="s">
        <v>83</v>
      </c>
    </row>
    <row r="218" s="2" customFormat="1" ht="24.15" customHeight="1">
      <c r="A218" s="38"/>
      <c r="B218" s="39"/>
      <c r="C218" s="218" t="s">
        <v>358</v>
      </c>
      <c r="D218" s="218" t="s">
        <v>158</v>
      </c>
      <c r="E218" s="219" t="s">
        <v>1261</v>
      </c>
      <c r="F218" s="220" t="s">
        <v>1262</v>
      </c>
      <c r="G218" s="221" t="s">
        <v>215</v>
      </c>
      <c r="H218" s="222">
        <v>8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199</v>
      </c>
      <c r="AT218" s="229" t="s">
        <v>158</v>
      </c>
      <c r="AU218" s="229" t="s">
        <v>83</v>
      </c>
      <c r="AY218" s="17" t="s">
        <v>156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199</v>
      </c>
      <c r="BM218" s="229" t="s">
        <v>361</v>
      </c>
    </row>
    <row r="219" s="2" customFormat="1">
      <c r="A219" s="38"/>
      <c r="B219" s="39"/>
      <c r="C219" s="40"/>
      <c r="D219" s="231" t="s">
        <v>163</v>
      </c>
      <c r="E219" s="40"/>
      <c r="F219" s="232" t="s">
        <v>1262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163</v>
      </c>
      <c r="AU219" s="17" t="s">
        <v>83</v>
      </c>
    </row>
    <row r="220" s="2" customFormat="1" ht="24.15" customHeight="1">
      <c r="A220" s="38"/>
      <c r="B220" s="39"/>
      <c r="C220" s="218" t="s">
        <v>262</v>
      </c>
      <c r="D220" s="218" t="s">
        <v>158</v>
      </c>
      <c r="E220" s="219" t="s">
        <v>1263</v>
      </c>
      <c r="F220" s="220" t="s">
        <v>1264</v>
      </c>
      <c r="G220" s="221" t="s">
        <v>215</v>
      </c>
      <c r="H220" s="222">
        <v>18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199</v>
      </c>
      <c r="AT220" s="229" t="s">
        <v>158</v>
      </c>
      <c r="AU220" s="229" t="s">
        <v>83</v>
      </c>
      <c r="AY220" s="17" t="s">
        <v>156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199</v>
      </c>
      <c r="BM220" s="229" t="s">
        <v>365</v>
      </c>
    </row>
    <row r="221" s="2" customFormat="1">
      <c r="A221" s="38"/>
      <c r="B221" s="39"/>
      <c r="C221" s="40"/>
      <c r="D221" s="231" t="s">
        <v>163</v>
      </c>
      <c r="E221" s="40"/>
      <c r="F221" s="232" t="s">
        <v>1264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163</v>
      </c>
      <c r="AU221" s="17" t="s">
        <v>83</v>
      </c>
    </row>
    <row r="222" s="2" customFormat="1" ht="33" customHeight="1">
      <c r="A222" s="38"/>
      <c r="B222" s="39"/>
      <c r="C222" s="218" t="s">
        <v>366</v>
      </c>
      <c r="D222" s="218" t="s">
        <v>158</v>
      </c>
      <c r="E222" s="219" t="s">
        <v>1265</v>
      </c>
      <c r="F222" s="220" t="s">
        <v>1266</v>
      </c>
      <c r="G222" s="221" t="s">
        <v>215</v>
      </c>
      <c r="H222" s="222">
        <v>9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199</v>
      </c>
      <c r="AT222" s="229" t="s">
        <v>158</v>
      </c>
      <c r="AU222" s="229" t="s">
        <v>83</v>
      </c>
      <c r="AY222" s="17" t="s">
        <v>156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199</v>
      </c>
      <c r="BM222" s="229" t="s">
        <v>369</v>
      </c>
    </row>
    <row r="223" s="2" customFormat="1">
      <c r="A223" s="38"/>
      <c r="B223" s="39"/>
      <c r="C223" s="40"/>
      <c r="D223" s="231" t="s">
        <v>163</v>
      </c>
      <c r="E223" s="40"/>
      <c r="F223" s="232" t="s">
        <v>1266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163</v>
      </c>
      <c r="AU223" s="17" t="s">
        <v>83</v>
      </c>
    </row>
    <row r="224" s="2" customFormat="1" ht="21.75" customHeight="1">
      <c r="A224" s="38"/>
      <c r="B224" s="39"/>
      <c r="C224" s="218" t="s">
        <v>265</v>
      </c>
      <c r="D224" s="218" t="s">
        <v>158</v>
      </c>
      <c r="E224" s="219" t="s">
        <v>1267</v>
      </c>
      <c r="F224" s="220" t="s">
        <v>1268</v>
      </c>
      <c r="G224" s="221" t="s">
        <v>215</v>
      </c>
      <c r="H224" s="222">
        <v>9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199</v>
      </c>
      <c r="AT224" s="229" t="s">
        <v>158</v>
      </c>
      <c r="AU224" s="229" t="s">
        <v>83</v>
      </c>
      <c r="AY224" s="17" t="s">
        <v>156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199</v>
      </c>
      <c r="BM224" s="229" t="s">
        <v>373</v>
      </c>
    </row>
    <row r="225" s="2" customFormat="1">
      <c r="A225" s="38"/>
      <c r="B225" s="39"/>
      <c r="C225" s="40"/>
      <c r="D225" s="231" t="s">
        <v>163</v>
      </c>
      <c r="E225" s="40"/>
      <c r="F225" s="232" t="s">
        <v>1268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163</v>
      </c>
      <c r="AU225" s="17" t="s">
        <v>83</v>
      </c>
    </row>
    <row r="226" s="2" customFormat="1" ht="24.15" customHeight="1">
      <c r="A226" s="38"/>
      <c r="B226" s="39"/>
      <c r="C226" s="218" t="s">
        <v>375</v>
      </c>
      <c r="D226" s="218" t="s">
        <v>158</v>
      </c>
      <c r="E226" s="219" t="s">
        <v>1269</v>
      </c>
      <c r="F226" s="220" t="s">
        <v>1270</v>
      </c>
      <c r="G226" s="221" t="s">
        <v>215</v>
      </c>
      <c r="H226" s="222">
        <v>75</v>
      </c>
      <c r="I226" s="223"/>
      <c r="J226" s="224">
        <f>ROUND(I226*H226,2)</f>
        <v>0</v>
      </c>
      <c r="K226" s="220" t="s">
        <v>1</v>
      </c>
      <c r="L226" s="44"/>
      <c r="M226" s="225" t="s">
        <v>1</v>
      </c>
      <c r="N226" s="226" t="s">
        <v>38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199</v>
      </c>
      <c r="AT226" s="229" t="s">
        <v>158</v>
      </c>
      <c r="AU226" s="229" t="s">
        <v>83</v>
      </c>
      <c r="AY226" s="17" t="s">
        <v>156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81</v>
      </c>
      <c r="BK226" s="230">
        <f>ROUND(I226*H226,2)</f>
        <v>0</v>
      </c>
      <c r="BL226" s="17" t="s">
        <v>199</v>
      </c>
      <c r="BM226" s="229" t="s">
        <v>378</v>
      </c>
    </row>
    <row r="227" s="2" customFormat="1">
      <c r="A227" s="38"/>
      <c r="B227" s="39"/>
      <c r="C227" s="40"/>
      <c r="D227" s="231" t="s">
        <v>163</v>
      </c>
      <c r="E227" s="40"/>
      <c r="F227" s="232" t="s">
        <v>1270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163</v>
      </c>
      <c r="AU227" s="17" t="s">
        <v>83</v>
      </c>
    </row>
    <row r="228" s="2" customFormat="1" ht="24.15" customHeight="1">
      <c r="A228" s="38"/>
      <c r="B228" s="39"/>
      <c r="C228" s="218" t="s">
        <v>270</v>
      </c>
      <c r="D228" s="218" t="s">
        <v>158</v>
      </c>
      <c r="E228" s="219" t="s">
        <v>1271</v>
      </c>
      <c r="F228" s="220" t="s">
        <v>1272</v>
      </c>
      <c r="G228" s="221" t="s">
        <v>215</v>
      </c>
      <c r="H228" s="222">
        <v>75</v>
      </c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199</v>
      </c>
      <c r="AT228" s="229" t="s">
        <v>158</v>
      </c>
      <c r="AU228" s="229" t="s">
        <v>83</v>
      </c>
      <c r="AY228" s="17" t="s">
        <v>156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199</v>
      </c>
      <c r="BM228" s="229" t="s">
        <v>381</v>
      </c>
    </row>
    <row r="229" s="2" customFormat="1">
      <c r="A229" s="38"/>
      <c r="B229" s="39"/>
      <c r="C229" s="40"/>
      <c r="D229" s="231" t="s">
        <v>163</v>
      </c>
      <c r="E229" s="40"/>
      <c r="F229" s="232" t="s">
        <v>1272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163</v>
      </c>
      <c r="AU229" s="17" t="s">
        <v>83</v>
      </c>
    </row>
    <row r="230" s="2" customFormat="1" ht="21.75" customHeight="1">
      <c r="A230" s="38"/>
      <c r="B230" s="39"/>
      <c r="C230" s="218" t="s">
        <v>391</v>
      </c>
      <c r="D230" s="218" t="s">
        <v>158</v>
      </c>
      <c r="E230" s="219" t="s">
        <v>1273</v>
      </c>
      <c r="F230" s="220" t="s">
        <v>1274</v>
      </c>
      <c r="G230" s="221" t="s">
        <v>215</v>
      </c>
      <c r="H230" s="222">
        <v>7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199</v>
      </c>
      <c r="AT230" s="229" t="s">
        <v>158</v>
      </c>
      <c r="AU230" s="229" t="s">
        <v>83</v>
      </c>
      <c r="AY230" s="17" t="s">
        <v>156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199</v>
      </c>
      <c r="BM230" s="229" t="s">
        <v>394</v>
      </c>
    </row>
    <row r="231" s="2" customFormat="1">
      <c r="A231" s="38"/>
      <c r="B231" s="39"/>
      <c r="C231" s="40"/>
      <c r="D231" s="231" t="s">
        <v>163</v>
      </c>
      <c r="E231" s="40"/>
      <c r="F231" s="232" t="s">
        <v>1274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163</v>
      </c>
      <c r="AU231" s="17" t="s">
        <v>83</v>
      </c>
    </row>
    <row r="232" s="2" customFormat="1" ht="21.75" customHeight="1">
      <c r="A232" s="38"/>
      <c r="B232" s="39"/>
      <c r="C232" s="218" t="s">
        <v>275</v>
      </c>
      <c r="D232" s="218" t="s">
        <v>158</v>
      </c>
      <c r="E232" s="219" t="s">
        <v>1275</v>
      </c>
      <c r="F232" s="220" t="s">
        <v>1276</v>
      </c>
      <c r="G232" s="221" t="s">
        <v>215</v>
      </c>
      <c r="H232" s="222">
        <v>2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38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199</v>
      </c>
      <c r="AT232" s="229" t="s">
        <v>158</v>
      </c>
      <c r="AU232" s="229" t="s">
        <v>83</v>
      </c>
      <c r="AY232" s="17" t="s">
        <v>156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199</v>
      </c>
      <c r="BM232" s="229" t="s">
        <v>397</v>
      </c>
    </row>
    <row r="233" s="2" customFormat="1">
      <c r="A233" s="38"/>
      <c r="B233" s="39"/>
      <c r="C233" s="40"/>
      <c r="D233" s="231" t="s">
        <v>163</v>
      </c>
      <c r="E233" s="40"/>
      <c r="F233" s="232" t="s">
        <v>1276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163</v>
      </c>
      <c r="AU233" s="17" t="s">
        <v>83</v>
      </c>
    </row>
    <row r="234" s="2" customFormat="1" ht="24.15" customHeight="1">
      <c r="A234" s="38"/>
      <c r="B234" s="39"/>
      <c r="C234" s="218" t="s">
        <v>398</v>
      </c>
      <c r="D234" s="218" t="s">
        <v>158</v>
      </c>
      <c r="E234" s="219" t="s">
        <v>1277</v>
      </c>
      <c r="F234" s="220" t="s">
        <v>1278</v>
      </c>
      <c r="G234" s="221" t="s">
        <v>215</v>
      </c>
      <c r="H234" s="222">
        <v>75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199</v>
      </c>
      <c r="AT234" s="229" t="s">
        <v>158</v>
      </c>
      <c r="AU234" s="229" t="s">
        <v>83</v>
      </c>
      <c r="AY234" s="17" t="s">
        <v>156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199</v>
      </c>
      <c r="BM234" s="229" t="s">
        <v>401</v>
      </c>
    </row>
    <row r="235" s="2" customFormat="1">
      <c r="A235" s="38"/>
      <c r="B235" s="39"/>
      <c r="C235" s="40"/>
      <c r="D235" s="231" t="s">
        <v>163</v>
      </c>
      <c r="E235" s="40"/>
      <c r="F235" s="232" t="s">
        <v>1278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163</v>
      </c>
      <c r="AU235" s="17" t="s">
        <v>83</v>
      </c>
    </row>
    <row r="236" s="2" customFormat="1" ht="24.15" customHeight="1">
      <c r="A236" s="38"/>
      <c r="B236" s="39"/>
      <c r="C236" s="218" t="s">
        <v>282</v>
      </c>
      <c r="D236" s="218" t="s">
        <v>158</v>
      </c>
      <c r="E236" s="219" t="s">
        <v>1279</v>
      </c>
      <c r="F236" s="220" t="s">
        <v>1280</v>
      </c>
      <c r="G236" s="221" t="s">
        <v>215</v>
      </c>
      <c r="H236" s="222">
        <v>33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199</v>
      </c>
      <c r="AT236" s="229" t="s">
        <v>158</v>
      </c>
      <c r="AU236" s="229" t="s">
        <v>83</v>
      </c>
      <c r="AY236" s="17" t="s">
        <v>156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199</v>
      </c>
      <c r="BM236" s="229" t="s">
        <v>404</v>
      </c>
    </row>
    <row r="237" s="2" customFormat="1">
      <c r="A237" s="38"/>
      <c r="B237" s="39"/>
      <c r="C237" s="40"/>
      <c r="D237" s="231" t="s">
        <v>163</v>
      </c>
      <c r="E237" s="40"/>
      <c r="F237" s="232" t="s">
        <v>1280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163</v>
      </c>
      <c r="AU237" s="17" t="s">
        <v>83</v>
      </c>
    </row>
    <row r="238" s="2" customFormat="1" ht="21.75" customHeight="1">
      <c r="A238" s="38"/>
      <c r="B238" s="39"/>
      <c r="C238" s="218" t="s">
        <v>405</v>
      </c>
      <c r="D238" s="218" t="s">
        <v>158</v>
      </c>
      <c r="E238" s="219" t="s">
        <v>1281</v>
      </c>
      <c r="F238" s="220" t="s">
        <v>1282</v>
      </c>
      <c r="G238" s="221" t="s">
        <v>215</v>
      </c>
      <c r="H238" s="222">
        <v>9</v>
      </c>
      <c r="I238" s="223"/>
      <c r="J238" s="224">
        <f>ROUND(I238*H238,2)</f>
        <v>0</v>
      </c>
      <c r="K238" s="220" t="s">
        <v>1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199</v>
      </c>
      <c r="AT238" s="229" t="s">
        <v>158</v>
      </c>
      <c r="AU238" s="229" t="s">
        <v>83</v>
      </c>
      <c r="AY238" s="17" t="s">
        <v>156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199</v>
      </c>
      <c r="BM238" s="229" t="s">
        <v>408</v>
      </c>
    </row>
    <row r="239" s="2" customFormat="1">
      <c r="A239" s="38"/>
      <c r="B239" s="39"/>
      <c r="C239" s="40"/>
      <c r="D239" s="231" t="s">
        <v>163</v>
      </c>
      <c r="E239" s="40"/>
      <c r="F239" s="232" t="s">
        <v>1282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163</v>
      </c>
      <c r="AU239" s="17" t="s">
        <v>83</v>
      </c>
    </row>
    <row r="240" s="2" customFormat="1" ht="24.15" customHeight="1">
      <c r="A240" s="38"/>
      <c r="B240" s="39"/>
      <c r="C240" s="218" t="s">
        <v>288</v>
      </c>
      <c r="D240" s="218" t="s">
        <v>158</v>
      </c>
      <c r="E240" s="219" t="s">
        <v>1283</v>
      </c>
      <c r="F240" s="220" t="s">
        <v>1284</v>
      </c>
      <c r="G240" s="221" t="s">
        <v>215</v>
      </c>
      <c r="H240" s="222">
        <v>11</v>
      </c>
      <c r="I240" s="223"/>
      <c r="J240" s="224">
        <f>ROUND(I240*H240,2)</f>
        <v>0</v>
      </c>
      <c r="K240" s="220" t="s">
        <v>1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199</v>
      </c>
      <c r="AT240" s="229" t="s">
        <v>158</v>
      </c>
      <c r="AU240" s="229" t="s">
        <v>83</v>
      </c>
      <c r="AY240" s="17" t="s">
        <v>156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199</v>
      </c>
      <c r="BM240" s="229" t="s">
        <v>416</v>
      </c>
    </row>
    <row r="241" s="2" customFormat="1">
      <c r="A241" s="38"/>
      <c r="B241" s="39"/>
      <c r="C241" s="40"/>
      <c r="D241" s="231" t="s">
        <v>163</v>
      </c>
      <c r="E241" s="40"/>
      <c r="F241" s="232" t="s">
        <v>1284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163</v>
      </c>
      <c r="AU241" s="17" t="s">
        <v>83</v>
      </c>
    </row>
    <row r="242" s="2" customFormat="1" ht="16.5" customHeight="1">
      <c r="A242" s="38"/>
      <c r="B242" s="39"/>
      <c r="C242" s="218" t="s">
        <v>418</v>
      </c>
      <c r="D242" s="218" t="s">
        <v>158</v>
      </c>
      <c r="E242" s="219" t="s">
        <v>1285</v>
      </c>
      <c r="F242" s="220" t="s">
        <v>1286</v>
      </c>
      <c r="G242" s="221" t="s">
        <v>215</v>
      </c>
      <c r="H242" s="222">
        <v>18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199</v>
      </c>
      <c r="AT242" s="229" t="s">
        <v>158</v>
      </c>
      <c r="AU242" s="229" t="s">
        <v>83</v>
      </c>
      <c r="AY242" s="17" t="s">
        <v>156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199</v>
      </c>
      <c r="BM242" s="229" t="s">
        <v>421</v>
      </c>
    </row>
    <row r="243" s="2" customFormat="1">
      <c r="A243" s="38"/>
      <c r="B243" s="39"/>
      <c r="C243" s="40"/>
      <c r="D243" s="231" t="s">
        <v>163</v>
      </c>
      <c r="E243" s="40"/>
      <c r="F243" s="232" t="s">
        <v>1286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163</v>
      </c>
      <c r="AU243" s="17" t="s">
        <v>83</v>
      </c>
    </row>
    <row r="244" s="2" customFormat="1" ht="21.75" customHeight="1">
      <c r="A244" s="38"/>
      <c r="B244" s="39"/>
      <c r="C244" s="218" t="s">
        <v>293</v>
      </c>
      <c r="D244" s="218" t="s">
        <v>158</v>
      </c>
      <c r="E244" s="219" t="s">
        <v>1287</v>
      </c>
      <c r="F244" s="220" t="s">
        <v>1288</v>
      </c>
      <c r="G244" s="221" t="s">
        <v>194</v>
      </c>
      <c r="H244" s="222">
        <v>0.088999999999999996</v>
      </c>
      <c r="I244" s="223"/>
      <c r="J244" s="224">
        <f>ROUND(I244*H244,2)</f>
        <v>0</v>
      </c>
      <c r="K244" s="220" t="s">
        <v>1</v>
      </c>
      <c r="L244" s="44"/>
      <c r="M244" s="225" t="s">
        <v>1</v>
      </c>
      <c r="N244" s="226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199</v>
      </c>
      <c r="AT244" s="229" t="s">
        <v>158</v>
      </c>
      <c r="AU244" s="229" t="s">
        <v>83</v>
      </c>
      <c r="AY244" s="17" t="s">
        <v>156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199</v>
      </c>
      <c r="BM244" s="229" t="s">
        <v>425</v>
      </c>
    </row>
    <row r="245" s="2" customFormat="1">
      <c r="A245" s="38"/>
      <c r="B245" s="39"/>
      <c r="C245" s="40"/>
      <c r="D245" s="231" t="s">
        <v>163</v>
      </c>
      <c r="E245" s="40"/>
      <c r="F245" s="232" t="s">
        <v>1288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163</v>
      </c>
      <c r="AU245" s="17" t="s">
        <v>83</v>
      </c>
    </row>
    <row r="246" s="12" customFormat="1" ht="22.8" customHeight="1">
      <c r="A246" s="12"/>
      <c r="B246" s="202"/>
      <c r="C246" s="203"/>
      <c r="D246" s="204" t="s">
        <v>72</v>
      </c>
      <c r="E246" s="216" t="s">
        <v>1289</v>
      </c>
      <c r="F246" s="216" t="s">
        <v>1290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SUM(P247:P314)</f>
        <v>0</v>
      </c>
      <c r="Q246" s="210"/>
      <c r="R246" s="211">
        <f>SUM(R247:R314)</f>
        <v>0</v>
      </c>
      <c r="S246" s="210"/>
      <c r="T246" s="212">
        <f>SUM(T247:T314)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83</v>
      </c>
      <c r="AT246" s="214" t="s">
        <v>72</v>
      </c>
      <c r="AU246" s="214" t="s">
        <v>81</v>
      </c>
      <c r="AY246" s="213" t="s">
        <v>156</v>
      </c>
      <c r="BK246" s="215">
        <f>SUM(BK247:BK314)</f>
        <v>0</v>
      </c>
    </row>
    <row r="247" s="2" customFormat="1" ht="24.15" customHeight="1">
      <c r="A247" s="38"/>
      <c r="B247" s="39"/>
      <c r="C247" s="218" t="s">
        <v>426</v>
      </c>
      <c r="D247" s="218" t="s">
        <v>158</v>
      </c>
      <c r="E247" s="219" t="s">
        <v>1291</v>
      </c>
      <c r="F247" s="220" t="s">
        <v>1292</v>
      </c>
      <c r="G247" s="221" t="s">
        <v>215</v>
      </c>
      <c r="H247" s="222">
        <v>75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38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199</v>
      </c>
      <c r="AT247" s="229" t="s">
        <v>158</v>
      </c>
      <c r="AU247" s="229" t="s">
        <v>83</v>
      </c>
      <c r="AY247" s="17" t="s">
        <v>156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81</v>
      </c>
      <c r="BK247" s="230">
        <f>ROUND(I247*H247,2)</f>
        <v>0</v>
      </c>
      <c r="BL247" s="17" t="s">
        <v>199</v>
      </c>
      <c r="BM247" s="229" t="s">
        <v>429</v>
      </c>
    </row>
    <row r="248" s="2" customFormat="1">
      <c r="A248" s="38"/>
      <c r="B248" s="39"/>
      <c r="C248" s="40"/>
      <c r="D248" s="231" t="s">
        <v>163</v>
      </c>
      <c r="E248" s="40"/>
      <c r="F248" s="232" t="s">
        <v>1292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163</v>
      </c>
      <c r="AU248" s="17" t="s">
        <v>83</v>
      </c>
    </row>
    <row r="249" s="2" customFormat="1" ht="16.5" customHeight="1">
      <c r="A249" s="38"/>
      <c r="B249" s="39"/>
      <c r="C249" s="218" t="s">
        <v>297</v>
      </c>
      <c r="D249" s="218" t="s">
        <v>158</v>
      </c>
      <c r="E249" s="219" t="s">
        <v>1293</v>
      </c>
      <c r="F249" s="220" t="s">
        <v>1294</v>
      </c>
      <c r="G249" s="221" t="s">
        <v>161</v>
      </c>
      <c r="H249" s="222">
        <v>174.43000000000001</v>
      </c>
      <c r="I249" s="223"/>
      <c r="J249" s="224">
        <f>ROUND(I249*H249,2)</f>
        <v>0</v>
      </c>
      <c r="K249" s="220" t="s">
        <v>1</v>
      </c>
      <c r="L249" s="44"/>
      <c r="M249" s="225" t="s">
        <v>1</v>
      </c>
      <c r="N249" s="226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199</v>
      </c>
      <c r="AT249" s="229" t="s">
        <v>158</v>
      </c>
      <c r="AU249" s="229" t="s">
        <v>83</v>
      </c>
      <c r="AY249" s="17" t="s">
        <v>156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199</v>
      </c>
      <c r="BM249" s="229" t="s">
        <v>432</v>
      </c>
    </row>
    <row r="250" s="2" customFormat="1">
      <c r="A250" s="38"/>
      <c r="B250" s="39"/>
      <c r="C250" s="40"/>
      <c r="D250" s="231" t="s">
        <v>163</v>
      </c>
      <c r="E250" s="40"/>
      <c r="F250" s="232" t="s">
        <v>1294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163</v>
      </c>
      <c r="AU250" s="17" t="s">
        <v>83</v>
      </c>
    </row>
    <row r="251" s="2" customFormat="1" ht="37.8" customHeight="1">
      <c r="A251" s="38"/>
      <c r="B251" s="39"/>
      <c r="C251" s="218" t="s">
        <v>434</v>
      </c>
      <c r="D251" s="218" t="s">
        <v>158</v>
      </c>
      <c r="E251" s="219" t="s">
        <v>1295</v>
      </c>
      <c r="F251" s="220" t="s">
        <v>1296</v>
      </c>
      <c r="G251" s="221" t="s">
        <v>215</v>
      </c>
      <c r="H251" s="222">
        <v>2</v>
      </c>
      <c r="I251" s="223"/>
      <c r="J251" s="224">
        <f>ROUND(I251*H251,2)</f>
        <v>0</v>
      </c>
      <c r="K251" s="220" t="s">
        <v>1</v>
      </c>
      <c r="L251" s="44"/>
      <c r="M251" s="225" t="s">
        <v>1</v>
      </c>
      <c r="N251" s="226" t="s">
        <v>38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199</v>
      </c>
      <c r="AT251" s="229" t="s">
        <v>158</v>
      </c>
      <c r="AU251" s="229" t="s">
        <v>83</v>
      </c>
      <c r="AY251" s="17" t="s">
        <v>156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81</v>
      </c>
      <c r="BK251" s="230">
        <f>ROUND(I251*H251,2)</f>
        <v>0</v>
      </c>
      <c r="BL251" s="17" t="s">
        <v>199</v>
      </c>
      <c r="BM251" s="229" t="s">
        <v>437</v>
      </c>
    </row>
    <row r="252" s="2" customFormat="1">
      <c r="A252" s="38"/>
      <c r="B252" s="39"/>
      <c r="C252" s="40"/>
      <c r="D252" s="231" t="s">
        <v>163</v>
      </c>
      <c r="E252" s="40"/>
      <c r="F252" s="232" t="s">
        <v>1296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163</v>
      </c>
      <c r="AU252" s="17" t="s">
        <v>83</v>
      </c>
    </row>
    <row r="253" s="2" customFormat="1" ht="37.8" customHeight="1">
      <c r="A253" s="38"/>
      <c r="B253" s="39"/>
      <c r="C253" s="218" t="s">
        <v>303</v>
      </c>
      <c r="D253" s="218" t="s">
        <v>158</v>
      </c>
      <c r="E253" s="219" t="s">
        <v>1297</v>
      </c>
      <c r="F253" s="220" t="s">
        <v>1298</v>
      </c>
      <c r="G253" s="221" t="s">
        <v>215</v>
      </c>
      <c r="H253" s="222">
        <v>1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199</v>
      </c>
      <c r="AT253" s="229" t="s">
        <v>158</v>
      </c>
      <c r="AU253" s="229" t="s">
        <v>83</v>
      </c>
      <c r="AY253" s="17" t="s">
        <v>156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199</v>
      </c>
      <c r="BM253" s="229" t="s">
        <v>440</v>
      </c>
    </row>
    <row r="254" s="2" customFormat="1">
      <c r="A254" s="38"/>
      <c r="B254" s="39"/>
      <c r="C254" s="40"/>
      <c r="D254" s="231" t="s">
        <v>163</v>
      </c>
      <c r="E254" s="40"/>
      <c r="F254" s="232" t="s">
        <v>1298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163</v>
      </c>
      <c r="AU254" s="17" t="s">
        <v>83</v>
      </c>
    </row>
    <row r="255" s="2" customFormat="1" ht="37.8" customHeight="1">
      <c r="A255" s="38"/>
      <c r="B255" s="39"/>
      <c r="C255" s="218" t="s">
        <v>442</v>
      </c>
      <c r="D255" s="218" t="s">
        <v>158</v>
      </c>
      <c r="E255" s="219" t="s">
        <v>1299</v>
      </c>
      <c r="F255" s="220" t="s">
        <v>1300</v>
      </c>
      <c r="G255" s="221" t="s">
        <v>215</v>
      </c>
      <c r="H255" s="222">
        <v>2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38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199</v>
      </c>
      <c r="AT255" s="229" t="s">
        <v>158</v>
      </c>
      <c r="AU255" s="229" t="s">
        <v>83</v>
      </c>
      <c r="AY255" s="17" t="s">
        <v>156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81</v>
      </c>
      <c r="BK255" s="230">
        <f>ROUND(I255*H255,2)</f>
        <v>0</v>
      </c>
      <c r="BL255" s="17" t="s">
        <v>199</v>
      </c>
      <c r="BM255" s="229" t="s">
        <v>445</v>
      </c>
    </row>
    <row r="256" s="2" customFormat="1">
      <c r="A256" s="38"/>
      <c r="B256" s="39"/>
      <c r="C256" s="40"/>
      <c r="D256" s="231" t="s">
        <v>163</v>
      </c>
      <c r="E256" s="40"/>
      <c r="F256" s="232" t="s">
        <v>1300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163</v>
      </c>
      <c r="AU256" s="17" t="s">
        <v>83</v>
      </c>
    </row>
    <row r="257" s="2" customFormat="1" ht="37.8" customHeight="1">
      <c r="A257" s="38"/>
      <c r="B257" s="39"/>
      <c r="C257" s="218" t="s">
        <v>307</v>
      </c>
      <c r="D257" s="218" t="s">
        <v>158</v>
      </c>
      <c r="E257" s="219" t="s">
        <v>1301</v>
      </c>
      <c r="F257" s="220" t="s">
        <v>1302</v>
      </c>
      <c r="G257" s="221" t="s">
        <v>215</v>
      </c>
      <c r="H257" s="222">
        <v>1</v>
      </c>
      <c r="I257" s="223"/>
      <c r="J257" s="224">
        <f>ROUND(I257*H257,2)</f>
        <v>0</v>
      </c>
      <c r="K257" s="220" t="s">
        <v>1</v>
      </c>
      <c r="L257" s="44"/>
      <c r="M257" s="225" t="s">
        <v>1</v>
      </c>
      <c r="N257" s="226" t="s">
        <v>38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199</v>
      </c>
      <c r="AT257" s="229" t="s">
        <v>158</v>
      </c>
      <c r="AU257" s="229" t="s">
        <v>83</v>
      </c>
      <c r="AY257" s="17" t="s">
        <v>156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81</v>
      </c>
      <c r="BK257" s="230">
        <f>ROUND(I257*H257,2)</f>
        <v>0</v>
      </c>
      <c r="BL257" s="17" t="s">
        <v>199</v>
      </c>
      <c r="BM257" s="229" t="s">
        <v>451</v>
      </c>
    </row>
    <row r="258" s="2" customFormat="1">
      <c r="A258" s="38"/>
      <c r="B258" s="39"/>
      <c r="C258" s="40"/>
      <c r="D258" s="231" t="s">
        <v>163</v>
      </c>
      <c r="E258" s="40"/>
      <c r="F258" s="232" t="s">
        <v>1302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163</v>
      </c>
      <c r="AU258" s="17" t="s">
        <v>83</v>
      </c>
    </row>
    <row r="259" s="2" customFormat="1" ht="37.8" customHeight="1">
      <c r="A259" s="38"/>
      <c r="B259" s="39"/>
      <c r="C259" s="218" t="s">
        <v>258</v>
      </c>
      <c r="D259" s="218" t="s">
        <v>158</v>
      </c>
      <c r="E259" s="219" t="s">
        <v>1303</v>
      </c>
      <c r="F259" s="220" t="s">
        <v>1304</v>
      </c>
      <c r="G259" s="221" t="s">
        <v>215</v>
      </c>
      <c r="H259" s="222">
        <v>3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38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199</v>
      </c>
      <c r="AT259" s="229" t="s">
        <v>158</v>
      </c>
      <c r="AU259" s="229" t="s">
        <v>83</v>
      </c>
      <c r="AY259" s="17" t="s">
        <v>156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199</v>
      </c>
      <c r="BM259" s="229" t="s">
        <v>455</v>
      </c>
    </row>
    <row r="260" s="2" customFormat="1">
      <c r="A260" s="38"/>
      <c r="B260" s="39"/>
      <c r="C260" s="40"/>
      <c r="D260" s="231" t="s">
        <v>163</v>
      </c>
      <c r="E260" s="40"/>
      <c r="F260" s="232" t="s">
        <v>1304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163</v>
      </c>
      <c r="AU260" s="17" t="s">
        <v>83</v>
      </c>
    </row>
    <row r="261" s="2" customFormat="1" ht="37.8" customHeight="1">
      <c r="A261" s="38"/>
      <c r="B261" s="39"/>
      <c r="C261" s="218" t="s">
        <v>298</v>
      </c>
      <c r="D261" s="218" t="s">
        <v>158</v>
      </c>
      <c r="E261" s="219" t="s">
        <v>1305</v>
      </c>
      <c r="F261" s="220" t="s">
        <v>1306</v>
      </c>
      <c r="G261" s="221" t="s">
        <v>215</v>
      </c>
      <c r="H261" s="222">
        <v>3</v>
      </c>
      <c r="I261" s="223"/>
      <c r="J261" s="224">
        <f>ROUND(I261*H261,2)</f>
        <v>0</v>
      </c>
      <c r="K261" s="220" t="s">
        <v>1</v>
      </c>
      <c r="L261" s="44"/>
      <c r="M261" s="225" t="s">
        <v>1</v>
      </c>
      <c r="N261" s="226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199</v>
      </c>
      <c r="AT261" s="229" t="s">
        <v>158</v>
      </c>
      <c r="AU261" s="229" t="s">
        <v>83</v>
      </c>
      <c r="AY261" s="17" t="s">
        <v>156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81</v>
      </c>
      <c r="BK261" s="230">
        <f>ROUND(I261*H261,2)</f>
        <v>0</v>
      </c>
      <c r="BL261" s="17" t="s">
        <v>199</v>
      </c>
      <c r="BM261" s="229" t="s">
        <v>459</v>
      </c>
    </row>
    <row r="262" s="2" customFormat="1">
      <c r="A262" s="38"/>
      <c r="B262" s="39"/>
      <c r="C262" s="40"/>
      <c r="D262" s="231" t="s">
        <v>163</v>
      </c>
      <c r="E262" s="40"/>
      <c r="F262" s="232" t="s">
        <v>1306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163</v>
      </c>
      <c r="AU262" s="17" t="s">
        <v>83</v>
      </c>
    </row>
    <row r="263" s="2" customFormat="1" ht="37.8" customHeight="1">
      <c r="A263" s="38"/>
      <c r="B263" s="39"/>
      <c r="C263" s="218" t="s">
        <v>447</v>
      </c>
      <c r="D263" s="218" t="s">
        <v>158</v>
      </c>
      <c r="E263" s="219" t="s">
        <v>1307</v>
      </c>
      <c r="F263" s="220" t="s">
        <v>1308</v>
      </c>
      <c r="G263" s="221" t="s">
        <v>215</v>
      </c>
      <c r="H263" s="222">
        <v>3</v>
      </c>
      <c r="I263" s="223"/>
      <c r="J263" s="224">
        <f>ROUND(I263*H263,2)</f>
        <v>0</v>
      </c>
      <c r="K263" s="220" t="s">
        <v>1</v>
      </c>
      <c r="L263" s="44"/>
      <c r="M263" s="225" t="s">
        <v>1</v>
      </c>
      <c r="N263" s="226" t="s">
        <v>38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199</v>
      </c>
      <c r="AT263" s="229" t="s">
        <v>158</v>
      </c>
      <c r="AU263" s="229" t="s">
        <v>83</v>
      </c>
      <c r="AY263" s="17" t="s">
        <v>156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81</v>
      </c>
      <c r="BK263" s="230">
        <f>ROUND(I263*H263,2)</f>
        <v>0</v>
      </c>
      <c r="BL263" s="17" t="s">
        <v>199</v>
      </c>
      <c r="BM263" s="229" t="s">
        <v>464</v>
      </c>
    </row>
    <row r="264" s="2" customFormat="1">
      <c r="A264" s="38"/>
      <c r="B264" s="39"/>
      <c r="C264" s="40"/>
      <c r="D264" s="231" t="s">
        <v>163</v>
      </c>
      <c r="E264" s="40"/>
      <c r="F264" s="232" t="s">
        <v>1308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163</v>
      </c>
      <c r="AU264" s="17" t="s">
        <v>83</v>
      </c>
    </row>
    <row r="265" s="2" customFormat="1" ht="37.8" customHeight="1">
      <c r="A265" s="38"/>
      <c r="B265" s="39"/>
      <c r="C265" s="218" t="s">
        <v>316</v>
      </c>
      <c r="D265" s="218" t="s">
        <v>158</v>
      </c>
      <c r="E265" s="219" t="s">
        <v>1309</v>
      </c>
      <c r="F265" s="220" t="s">
        <v>1310</v>
      </c>
      <c r="G265" s="221" t="s">
        <v>215</v>
      </c>
      <c r="H265" s="222">
        <v>2</v>
      </c>
      <c r="I265" s="223"/>
      <c r="J265" s="224">
        <f>ROUND(I265*H265,2)</f>
        <v>0</v>
      </c>
      <c r="K265" s="220" t="s">
        <v>1</v>
      </c>
      <c r="L265" s="44"/>
      <c r="M265" s="225" t="s">
        <v>1</v>
      </c>
      <c r="N265" s="226" t="s">
        <v>38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199</v>
      </c>
      <c r="AT265" s="229" t="s">
        <v>158</v>
      </c>
      <c r="AU265" s="229" t="s">
        <v>83</v>
      </c>
      <c r="AY265" s="17" t="s">
        <v>156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81</v>
      </c>
      <c r="BK265" s="230">
        <f>ROUND(I265*H265,2)</f>
        <v>0</v>
      </c>
      <c r="BL265" s="17" t="s">
        <v>199</v>
      </c>
      <c r="BM265" s="229" t="s">
        <v>471</v>
      </c>
    </row>
    <row r="266" s="2" customFormat="1">
      <c r="A266" s="38"/>
      <c r="B266" s="39"/>
      <c r="C266" s="40"/>
      <c r="D266" s="231" t="s">
        <v>163</v>
      </c>
      <c r="E266" s="40"/>
      <c r="F266" s="232" t="s">
        <v>1310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163</v>
      </c>
      <c r="AU266" s="17" t="s">
        <v>83</v>
      </c>
    </row>
    <row r="267" s="2" customFormat="1" ht="37.8" customHeight="1">
      <c r="A267" s="38"/>
      <c r="B267" s="39"/>
      <c r="C267" s="218" t="s">
        <v>473</v>
      </c>
      <c r="D267" s="218" t="s">
        <v>158</v>
      </c>
      <c r="E267" s="219" t="s">
        <v>1311</v>
      </c>
      <c r="F267" s="220" t="s">
        <v>1312</v>
      </c>
      <c r="G267" s="221" t="s">
        <v>215</v>
      </c>
      <c r="H267" s="222">
        <v>2</v>
      </c>
      <c r="I267" s="223"/>
      <c r="J267" s="224">
        <f>ROUND(I267*H267,2)</f>
        <v>0</v>
      </c>
      <c r="K267" s="220" t="s">
        <v>1</v>
      </c>
      <c r="L267" s="44"/>
      <c r="M267" s="225" t="s">
        <v>1</v>
      </c>
      <c r="N267" s="226" t="s">
        <v>38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199</v>
      </c>
      <c r="AT267" s="229" t="s">
        <v>158</v>
      </c>
      <c r="AU267" s="229" t="s">
        <v>83</v>
      </c>
      <c r="AY267" s="17" t="s">
        <v>156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199</v>
      </c>
      <c r="BM267" s="229" t="s">
        <v>476</v>
      </c>
    </row>
    <row r="268" s="2" customFormat="1">
      <c r="A268" s="38"/>
      <c r="B268" s="39"/>
      <c r="C268" s="40"/>
      <c r="D268" s="231" t="s">
        <v>163</v>
      </c>
      <c r="E268" s="40"/>
      <c r="F268" s="232" t="s">
        <v>1312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163</v>
      </c>
      <c r="AU268" s="17" t="s">
        <v>83</v>
      </c>
    </row>
    <row r="269" s="2" customFormat="1" ht="37.8" customHeight="1">
      <c r="A269" s="38"/>
      <c r="B269" s="39"/>
      <c r="C269" s="218" t="s">
        <v>320</v>
      </c>
      <c r="D269" s="218" t="s">
        <v>158</v>
      </c>
      <c r="E269" s="219" t="s">
        <v>1313</v>
      </c>
      <c r="F269" s="220" t="s">
        <v>1314</v>
      </c>
      <c r="G269" s="221" t="s">
        <v>215</v>
      </c>
      <c r="H269" s="222">
        <v>1</v>
      </c>
      <c r="I269" s="223"/>
      <c r="J269" s="224">
        <f>ROUND(I269*H269,2)</f>
        <v>0</v>
      </c>
      <c r="K269" s="220" t="s">
        <v>1</v>
      </c>
      <c r="L269" s="44"/>
      <c r="M269" s="225" t="s">
        <v>1</v>
      </c>
      <c r="N269" s="226" t="s">
        <v>38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199</v>
      </c>
      <c r="AT269" s="229" t="s">
        <v>158</v>
      </c>
      <c r="AU269" s="229" t="s">
        <v>83</v>
      </c>
      <c r="AY269" s="17" t="s">
        <v>156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81</v>
      </c>
      <c r="BK269" s="230">
        <f>ROUND(I269*H269,2)</f>
        <v>0</v>
      </c>
      <c r="BL269" s="17" t="s">
        <v>199</v>
      </c>
      <c r="BM269" s="229" t="s">
        <v>480</v>
      </c>
    </row>
    <row r="270" s="2" customFormat="1">
      <c r="A270" s="38"/>
      <c r="B270" s="39"/>
      <c r="C270" s="40"/>
      <c r="D270" s="231" t="s">
        <v>163</v>
      </c>
      <c r="E270" s="40"/>
      <c r="F270" s="232" t="s">
        <v>1314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163</v>
      </c>
      <c r="AU270" s="17" t="s">
        <v>83</v>
      </c>
    </row>
    <row r="271" s="2" customFormat="1" ht="37.8" customHeight="1">
      <c r="A271" s="38"/>
      <c r="B271" s="39"/>
      <c r="C271" s="218" t="s">
        <v>483</v>
      </c>
      <c r="D271" s="218" t="s">
        <v>158</v>
      </c>
      <c r="E271" s="219" t="s">
        <v>1315</v>
      </c>
      <c r="F271" s="220" t="s">
        <v>1316</v>
      </c>
      <c r="G271" s="221" t="s">
        <v>215</v>
      </c>
      <c r="H271" s="222">
        <v>4</v>
      </c>
      <c r="I271" s="223"/>
      <c r="J271" s="224">
        <f>ROUND(I271*H271,2)</f>
        <v>0</v>
      </c>
      <c r="K271" s="220" t="s">
        <v>1</v>
      </c>
      <c r="L271" s="44"/>
      <c r="M271" s="225" t="s">
        <v>1</v>
      </c>
      <c r="N271" s="226" t="s">
        <v>38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199</v>
      </c>
      <c r="AT271" s="229" t="s">
        <v>158</v>
      </c>
      <c r="AU271" s="229" t="s">
        <v>83</v>
      </c>
      <c r="AY271" s="17" t="s">
        <v>156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81</v>
      </c>
      <c r="BK271" s="230">
        <f>ROUND(I271*H271,2)</f>
        <v>0</v>
      </c>
      <c r="BL271" s="17" t="s">
        <v>199</v>
      </c>
      <c r="BM271" s="229" t="s">
        <v>486</v>
      </c>
    </row>
    <row r="272" s="2" customFormat="1">
      <c r="A272" s="38"/>
      <c r="B272" s="39"/>
      <c r="C272" s="40"/>
      <c r="D272" s="231" t="s">
        <v>163</v>
      </c>
      <c r="E272" s="40"/>
      <c r="F272" s="232" t="s">
        <v>1316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163</v>
      </c>
      <c r="AU272" s="17" t="s">
        <v>83</v>
      </c>
    </row>
    <row r="273" s="2" customFormat="1" ht="37.8" customHeight="1">
      <c r="A273" s="38"/>
      <c r="B273" s="39"/>
      <c r="C273" s="218" t="s">
        <v>324</v>
      </c>
      <c r="D273" s="218" t="s">
        <v>158</v>
      </c>
      <c r="E273" s="219" t="s">
        <v>1317</v>
      </c>
      <c r="F273" s="220" t="s">
        <v>1318</v>
      </c>
      <c r="G273" s="221" t="s">
        <v>215</v>
      </c>
      <c r="H273" s="222">
        <v>1</v>
      </c>
      <c r="I273" s="223"/>
      <c r="J273" s="224">
        <f>ROUND(I273*H273,2)</f>
        <v>0</v>
      </c>
      <c r="K273" s="220" t="s">
        <v>1</v>
      </c>
      <c r="L273" s="44"/>
      <c r="M273" s="225" t="s">
        <v>1</v>
      </c>
      <c r="N273" s="226" t="s">
        <v>38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199</v>
      </c>
      <c r="AT273" s="229" t="s">
        <v>158</v>
      </c>
      <c r="AU273" s="229" t="s">
        <v>83</v>
      </c>
      <c r="AY273" s="17" t="s">
        <v>156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81</v>
      </c>
      <c r="BK273" s="230">
        <f>ROUND(I273*H273,2)</f>
        <v>0</v>
      </c>
      <c r="BL273" s="17" t="s">
        <v>199</v>
      </c>
      <c r="BM273" s="229" t="s">
        <v>489</v>
      </c>
    </row>
    <row r="274" s="2" customFormat="1">
      <c r="A274" s="38"/>
      <c r="B274" s="39"/>
      <c r="C274" s="40"/>
      <c r="D274" s="231" t="s">
        <v>163</v>
      </c>
      <c r="E274" s="40"/>
      <c r="F274" s="232" t="s">
        <v>1318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163</v>
      </c>
      <c r="AU274" s="17" t="s">
        <v>83</v>
      </c>
    </row>
    <row r="275" s="2" customFormat="1" ht="37.8" customHeight="1">
      <c r="A275" s="38"/>
      <c r="B275" s="39"/>
      <c r="C275" s="218" t="s">
        <v>491</v>
      </c>
      <c r="D275" s="218" t="s">
        <v>158</v>
      </c>
      <c r="E275" s="219" t="s">
        <v>1319</v>
      </c>
      <c r="F275" s="220" t="s">
        <v>1320</v>
      </c>
      <c r="G275" s="221" t="s">
        <v>215</v>
      </c>
      <c r="H275" s="222">
        <v>1</v>
      </c>
      <c r="I275" s="223"/>
      <c r="J275" s="224">
        <f>ROUND(I275*H275,2)</f>
        <v>0</v>
      </c>
      <c r="K275" s="220" t="s">
        <v>1</v>
      </c>
      <c r="L275" s="44"/>
      <c r="M275" s="225" t="s">
        <v>1</v>
      </c>
      <c r="N275" s="226" t="s">
        <v>38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199</v>
      </c>
      <c r="AT275" s="229" t="s">
        <v>158</v>
      </c>
      <c r="AU275" s="229" t="s">
        <v>83</v>
      </c>
      <c r="AY275" s="17" t="s">
        <v>156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81</v>
      </c>
      <c r="BK275" s="230">
        <f>ROUND(I275*H275,2)</f>
        <v>0</v>
      </c>
      <c r="BL275" s="17" t="s">
        <v>199</v>
      </c>
      <c r="BM275" s="229" t="s">
        <v>494</v>
      </c>
    </row>
    <row r="276" s="2" customFormat="1">
      <c r="A276" s="38"/>
      <c r="B276" s="39"/>
      <c r="C276" s="40"/>
      <c r="D276" s="231" t="s">
        <v>163</v>
      </c>
      <c r="E276" s="40"/>
      <c r="F276" s="232" t="s">
        <v>1320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163</v>
      </c>
      <c r="AU276" s="17" t="s">
        <v>83</v>
      </c>
    </row>
    <row r="277" s="2" customFormat="1" ht="37.8" customHeight="1">
      <c r="A277" s="38"/>
      <c r="B277" s="39"/>
      <c r="C277" s="218" t="s">
        <v>331</v>
      </c>
      <c r="D277" s="218" t="s">
        <v>158</v>
      </c>
      <c r="E277" s="219" t="s">
        <v>1321</v>
      </c>
      <c r="F277" s="220" t="s">
        <v>1322</v>
      </c>
      <c r="G277" s="221" t="s">
        <v>215</v>
      </c>
      <c r="H277" s="222">
        <v>2</v>
      </c>
      <c r="I277" s="223"/>
      <c r="J277" s="224">
        <f>ROUND(I277*H277,2)</f>
        <v>0</v>
      </c>
      <c r="K277" s="220" t="s">
        <v>1</v>
      </c>
      <c r="L277" s="44"/>
      <c r="M277" s="225" t="s">
        <v>1</v>
      </c>
      <c r="N277" s="226" t="s">
        <v>38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199</v>
      </c>
      <c r="AT277" s="229" t="s">
        <v>158</v>
      </c>
      <c r="AU277" s="229" t="s">
        <v>83</v>
      </c>
      <c r="AY277" s="17" t="s">
        <v>156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81</v>
      </c>
      <c r="BK277" s="230">
        <f>ROUND(I277*H277,2)</f>
        <v>0</v>
      </c>
      <c r="BL277" s="17" t="s">
        <v>199</v>
      </c>
      <c r="BM277" s="229" t="s">
        <v>499</v>
      </c>
    </row>
    <row r="278" s="2" customFormat="1">
      <c r="A278" s="38"/>
      <c r="B278" s="39"/>
      <c r="C278" s="40"/>
      <c r="D278" s="231" t="s">
        <v>163</v>
      </c>
      <c r="E278" s="40"/>
      <c r="F278" s="232" t="s">
        <v>1322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163</v>
      </c>
      <c r="AU278" s="17" t="s">
        <v>83</v>
      </c>
    </row>
    <row r="279" s="2" customFormat="1" ht="24.15" customHeight="1">
      <c r="A279" s="38"/>
      <c r="B279" s="39"/>
      <c r="C279" s="218" t="s">
        <v>501</v>
      </c>
      <c r="D279" s="218" t="s">
        <v>158</v>
      </c>
      <c r="E279" s="219" t="s">
        <v>1323</v>
      </c>
      <c r="F279" s="220" t="s">
        <v>1324</v>
      </c>
      <c r="G279" s="221" t="s">
        <v>215</v>
      </c>
      <c r="H279" s="222">
        <v>2</v>
      </c>
      <c r="I279" s="223"/>
      <c r="J279" s="224">
        <f>ROUND(I279*H279,2)</f>
        <v>0</v>
      </c>
      <c r="K279" s="220" t="s">
        <v>1</v>
      </c>
      <c r="L279" s="44"/>
      <c r="M279" s="225" t="s">
        <v>1</v>
      </c>
      <c r="N279" s="226" t="s">
        <v>38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199</v>
      </c>
      <c r="AT279" s="229" t="s">
        <v>158</v>
      </c>
      <c r="AU279" s="229" t="s">
        <v>83</v>
      </c>
      <c r="AY279" s="17" t="s">
        <v>156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81</v>
      </c>
      <c r="BK279" s="230">
        <f>ROUND(I279*H279,2)</f>
        <v>0</v>
      </c>
      <c r="BL279" s="17" t="s">
        <v>199</v>
      </c>
      <c r="BM279" s="229" t="s">
        <v>504</v>
      </c>
    </row>
    <row r="280" s="2" customFormat="1">
      <c r="A280" s="38"/>
      <c r="B280" s="39"/>
      <c r="C280" s="40"/>
      <c r="D280" s="231" t="s">
        <v>163</v>
      </c>
      <c r="E280" s="40"/>
      <c r="F280" s="232" t="s">
        <v>1324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163</v>
      </c>
      <c r="AU280" s="17" t="s">
        <v>83</v>
      </c>
    </row>
    <row r="281" s="2" customFormat="1" ht="24.15" customHeight="1">
      <c r="A281" s="38"/>
      <c r="B281" s="39"/>
      <c r="C281" s="258" t="s">
        <v>335</v>
      </c>
      <c r="D281" s="258" t="s">
        <v>254</v>
      </c>
      <c r="E281" s="259" t="s">
        <v>1325</v>
      </c>
      <c r="F281" s="260" t="s">
        <v>1326</v>
      </c>
      <c r="G281" s="261" t="s">
        <v>215</v>
      </c>
      <c r="H281" s="262">
        <v>2</v>
      </c>
      <c r="I281" s="263"/>
      <c r="J281" s="264">
        <f>ROUND(I281*H281,2)</f>
        <v>0</v>
      </c>
      <c r="K281" s="260" t="s">
        <v>1</v>
      </c>
      <c r="L281" s="265"/>
      <c r="M281" s="266" t="s">
        <v>1</v>
      </c>
      <c r="N281" s="267" t="s">
        <v>38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241</v>
      </c>
      <c r="AT281" s="229" t="s">
        <v>254</v>
      </c>
      <c r="AU281" s="229" t="s">
        <v>83</v>
      </c>
      <c r="AY281" s="17" t="s">
        <v>156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81</v>
      </c>
      <c r="BK281" s="230">
        <f>ROUND(I281*H281,2)</f>
        <v>0</v>
      </c>
      <c r="BL281" s="17" t="s">
        <v>199</v>
      </c>
      <c r="BM281" s="229" t="s">
        <v>507</v>
      </c>
    </row>
    <row r="282" s="2" customFormat="1">
      <c r="A282" s="38"/>
      <c r="B282" s="39"/>
      <c r="C282" s="40"/>
      <c r="D282" s="231" t="s">
        <v>163</v>
      </c>
      <c r="E282" s="40"/>
      <c r="F282" s="232" t="s">
        <v>1326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163</v>
      </c>
      <c r="AU282" s="17" t="s">
        <v>83</v>
      </c>
    </row>
    <row r="283" s="2" customFormat="1" ht="16.5" customHeight="1">
      <c r="A283" s="38"/>
      <c r="B283" s="39"/>
      <c r="C283" s="218" t="s">
        <v>509</v>
      </c>
      <c r="D283" s="218" t="s">
        <v>158</v>
      </c>
      <c r="E283" s="219" t="s">
        <v>1327</v>
      </c>
      <c r="F283" s="220" t="s">
        <v>1328</v>
      </c>
      <c r="G283" s="221" t="s">
        <v>161</v>
      </c>
      <c r="H283" s="222">
        <v>376.57999999999998</v>
      </c>
      <c r="I283" s="223"/>
      <c r="J283" s="224">
        <f>ROUND(I283*H283,2)</f>
        <v>0</v>
      </c>
      <c r="K283" s="220" t="s">
        <v>1</v>
      </c>
      <c r="L283" s="44"/>
      <c r="M283" s="225" t="s">
        <v>1</v>
      </c>
      <c r="N283" s="226" t="s">
        <v>38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199</v>
      </c>
      <c r="AT283" s="229" t="s">
        <v>158</v>
      </c>
      <c r="AU283" s="229" t="s">
        <v>83</v>
      </c>
      <c r="AY283" s="17" t="s">
        <v>156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81</v>
      </c>
      <c r="BK283" s="230">
        <f>ROUND(I283*H283,2)</f>
        <v>0</v>
      </c>
      <c r="BL283" s="17" t="s">
        <v>199</v>
      </c>
      <c r="BM283" s="229" t="s">
        <v>512</v>
      </c>
    </row>
    <row r="284" s="2" customFormat="1">
      <c r="A284" s="38"/>
      <c r="B284" s="39"/>
      <c r="C284" s="40"/>
      <c r="D284" s="231" t="s">
        <v>163</v>
      </c>
      <c r="E284" s="40"/>
      <c r="F284" s="232" t="s">
        <v>1328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163</v>
      </c>
      <c r="AU284" s="17" t="s">
        <v>83</v>
      </c>
    </row>
    <row r="285" s="2" customFormat="1" ht="24.15" customHeight="1">
      <c r="A285" s="38"/>
      <c r="B285" s="39"/>
      <c r="C285" s="218" t="s">
        <v>345</v>
      </c>
      <c r="D285" s="218" t="s">
        <v>158</v>
      </c>
      <c r="E285" s="219" t="s">
        <v>1329</v>
      </c>
      <c r="F285" s="220" t="s">
        <v>1330</v>
      </c>
      <c r="G285" s="221" t="s">
        <v>1185</v>
      </c>
      <c r="H285" s="222">
        <v>2</v>
      </c>
      <c r="I285" s="223"/>
      <c r="J285" s="224">
        <f>ROUND(I285*H285,2)</f>
        <v>0</v>
      </c>
      <c r="K285" s="220" t="s">
        <v>1</v>
      </c>
      <c r="L285" s="44"/>
      <c r="M285" s="225" t="s">
        <v>1</v>
      </c>
      <c r="N285" s="226" t="s">
        <v>38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199</v>
      </c>
      <c r="AT285" s="229" t="s">
        <v>158</v>
      </c>
      <c r="AU285" s="229" t="s">
        <v>83</v>
      </c>
      <c r="AY285" s="17" t="s">
        <v>156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199</v>
      </c>
      <c r="BM285" s="229" t="s">
        <v>516</v>
      </c>
    </row>
    <row r="286" s="2" customFormat="1">
      <c r="A286" s="38"/>
      <c r="B286" s="39"/>
      <c r="C286" s="40"/>
      <c r="D286" s="231" t="s">
        <v>163</v>
      </c>
      <c r="E286" s="40"/>
      <c r="F286" s="232" t="s">
        <v>1330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163</v>
      </c>
      <c r="AU286" s="17" t="s">
        <v>83</v>
      </c>
    </row>
    <row r="287" s="2" customFormat="1" ht="24.15" customHeight="1">
      <c r="A287" s="38"/>
      <c r="B287" s="39"/>
      <c r="C287" s="218" t="s">
        <v>517</v>
      </c>
      <c r="D287" s="218" t="s">
        <v>158</v>
      </c>
      <c r="E287" s="219" t="s">
        <v>1331</v>
      </c>
      <c r="F287" s="220" t="s">
        <v>1332</v>
      </c>
      <c r="G287" s="221" t="s">
        <v>215</v>
      </c>
      <c r="H287" s="222">
        <v>12</v>
      </c>
      <c r="I287" s="223"/>
      <c r="J287" s="224">
        <f>ROUND(I287*H287,2)</f>
        <v>0</v>
      </c>
      <c r="K287" s="220" t="s">
        <v>1</v>
      </c>
      <c r="L287" s="44"/>
      <c r="M287" s="225" t="s">
        <v>1</v>
      </c>
      <c r="N287" s="226" t="s">
        <v>38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199</v>
      </c>
      <c r="AT287" s="229" t="s">
        <v>158</v>
      </c>
      <c r="AU287" s="229" t="s">
        <v>83</v>
      </c>
      <c r="AY287" s="17" t="s">
        <v>156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81</v>
      </c>
      <c r="BK287" s="230">
        <f>ROUND(I287*H287,2)</f>
        <v>0</v>
      </c>
      <c r="BL287" s="17" t="s">
        <v>199</v>
      </c>
      <c r="BM287" s="229" t="s">
        <v>520</v>
      </c>
    </row>
    <row r="288" s="2" customFormat="1">
      <c r="A288" s="38"/>
      <c r="B288" s="39"/>
      <c r="C288" s="40"/>
      <c r="D288" s="231" t="s">
        <v>163</v>
      </c>
      <c r="E288" s="40"/>
      <c r="F288" s="232" t="s">
        <v>1332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163</v>
      </c>
      <c r="AU288" s="17" t="s">
        <v>83</v>
      </c>
    </row>
    <row r="289" s="2" customFormat="1" ht="24.15" customHeight="1">
      <c r="A289" s="38"/>
      <c r="B289" s="39"/>
      <c r="C289" s="218" t="s">
        <v>349</v>
      </c>
      <c r="D289" s="218" t="s">
        <v>158</v>
      </c>
      <c r="E289" s="219" t="s">
        <v>1333</v>
      </c>
      <c r="F289" s="220" t="s">
        <v>1334</v>
      </c>
      <c r="G289" s="221" t="s">
        <v>215</v>
      </c>
      <c r="H289" s="222">
        <v>30</v>
      </c>
      <c r="I289" s="223"/>
      <c r="J289" s="224">
        <f>ROUND(I289*H289,2)</f>
        <v>0</v>
      </c>
      <c r="K289" s="220" t="s">
        <v>1</v>
      </c>
      <c r="L289" s="44"/>
      <c r="M289" s="225" t="s">
        <v>1</v>
      </c>
      <c r="N289" s="226" t="s">
        <v>38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199</v>
      </c>
      <c r="AT289" s="229" t="s">
        <v>158</v>
      </c>
      <c r="AU289" s="229" t="s">
        <v>83</v>
      </c>
      <c r="AY289" s="17" t="s">
        <v>156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81</v>
      </c>
      <c r="BK289" s="230">
        <f>ROUND(I289*H289,2)</f>
        <v>0</v>
      </c>
      <c r="BL289" s="17" t="s">
        <v>199</v>
      </c>
      <c r="BM289" s="229" t="s">
        <v>523</v>
      </c>
    </row>
    <row r="290" s="2" customFormat="1">
      <c r="A290" s="38"/>
      <c r="B290" s="39"/>
      <c r="C290" s="40"/>
      <c r="D290" s="231" t="s">
        <v>163</v>
      </c>
      <c r="E290" s="40"/>
      <c r="F290" s="232" t="s">
        <v>1334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163</v>
      </c>
      <c r="AU290" s="17" t="s">
        <v>83</v>
      </c>
    </row>
    <row r="291" s="2" customFormat="1" ht="24.15" customHeight="1">
      <c r="A291" s="38"/>
      <c r="B291" s="39"/>
      <c r="C291" s="218" t="s">
        <v>524</v>
      </c>
      <c r="D291" s="218" t="s">
        <v>158</v>
      </c>
      <c r="E291" s="219" t="s">
        <v>1335</v>
      </c>
      <c r="F291" s="220" t="s">
        <v>1336</v>
      </c>
      <c r="G291" s="221" t="s">
        <v>215</v>
      </c>
      <c r="H291" s="222">
        <v>8</v>
      </c>
      <c r="I291" s="223"/>
      <c r="J291" s="224">
        <f>ROUND(I291*H291,2)</f>
        <v>0</v>
      </c>
      <c r="K291" s="220" t="s">
        <v>1</v>
      </c>
      <c r="L291" s="44"/>
      <c r="M291" s="225" t="s">
        <v>1</v>
      </c>
      <c r="N291" s="226" t="s">
        <v>38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199</v>
      </c>
      <c r="AT291" s="229" t="s">
        <v>158</v>
      </c>
      <c r="AU291" s="229" t="s">
        <v>83</v>
      </c>
      <c r="AY291" s="17" t="s">
        <v>156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81</v>
      </c>
      <c r="BK291" s="230">
        <f>ROUND(I291*H291,2)</f>
        <v>0</v>
      </c>
      <c r="BL291" s="17" t="s">
        <v>199</v>
      </c>
      <c r="BM291" s="229" t="s">
        <v>527</v>
      </c>
    </row>
    <row r="292" s="2" customFormat="1">
      <c r="A292" s="38"/>
      <c r="B292" s="39"/>
      <c r="C292" s="40"/>
      <c r="D292" s="231" t="s">
        <v>163</v>
      </c>
      <c r="E292" s="40"/>
      <c r="F292" s="232" t="s">
        <v>1336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163</v>
      </c>
      <c r="AU292" s="17" t="s">
        <v>83</v>
      </c>
    </row>
    <row r="293" s="2" customFormat="1" ht="24.15" customHeight="1">
      <c r="A293" s="38"/>
      <c r="B293" s="39"/>
      <c r="C293" s="218" t="s">
        <v>353</v>
      </c>
      <c r="D293" s="218" t="s">
        <v>158</v>
      </c>
      <c r="E293" s="219" t="s">
        <v>1337</v>
      </c>
      <c r="F293" s="220" t="s">
        <v>1338</v>
      </c>
      <c r="G293" s="221" t="s">
        <v>215</v>
      </c>
      <c r="H293" s="222">
        <v>1</v>
      </c>
      <c r="I293" s="223"/>
      <c r="J293" s="224">
        <f>ROUND(I293*H293,2)</f>
        <v>0</v>
      </c>
      <c r="K293" s="220" t="s">
        <v>1</v>
      </c>
      <c r="L293" s="44"/>
      <c r="M293" s="225" t="s">
        <v>1</v>
      </c>
      <c r="N293" s="226" t="s">
        <v>38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199</v>
      </c>
      <c r="AT293" s="229" t="s">
        <v>158</v>
      </c>
      <c r="AU293" s="229" t="s">
        <v>83</v>
      </c>
      <c r="AY293" s="17" t="s">
        <v>156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81</v>
      </c>
      <c r="BK293" s="230">
        <f>ROUND(I293*H293,2)</f>
        <v>0</v>
      </c>
      <c r="BL293" s="17" t="s">
        <v>199</v>
      </c>
      <c r="BM293" s="229" t="s">
        <v>530</v>
      </c>
    </row>
    <row r="294" s="2" customFormat="1">
      <c r="A294" s="38"/>
      <c r="B294" s="39"/>
      <c r="C294" s="40"/>
      <c r="D294" s="231" t="s">
        <v>163</v>
      </c>
      <c r="E294" s="40"/>
      <c r="F294" s="232" t="s">
        <v>1338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163</v>
      </c>
      <c r="AU294" s="17" t="s">
        <v>83</v>
      </c>
    </row>
    <row r="295" s="2" customFormat="1" ht="24.15" customHeight="1">
      <c r="A295" s="38"/>
      <c r="B295" s="39"/>
      <c r="C295" s="218" t="s">
        <v>533</v>
      </c>
      <c r="D295" s="218" t="s">
        <v>158</v>
      </c>
      <c r="E295" s="219" t="s">
        <v>1339</v>
      </c>
      <c r="F295" s="220" t="s">
        <v>1340</v>
      </c>
      <c r="G295" s="221" t="s">
        <v>208</v>
      </c>
      <c r="H295" s="222">
        <v>9</v>
      </c>
      <c r="I295" s="223"/>
      <c r="J295" s="224">
        <f>ROUND(I295*H295,2)</f>
        <v>0</v>
      </c>
      <c r="K295" s="220" t="s">
        <v>1</v>
      </c>
      <c r="L295" s="44"/>
      <c r="M295" s="225" t="s">
        <v>1</v>
      </c>
      <c r="N295" s="226" t="s">
        <v>38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199</v>
      </c>
      <c r="AT295" s="229" t="s">
        <v>158</v>
      </c>
      <c r="AU295" s="229" t="s">
        <v>83</v>
      </c>
      <c r="AY295" s="17" t="s">
        <v>156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81</v>
      </c>
      <c r="BK295" s="230">
        <f>ROUND(I295*H295,2)</f>
        <v>0</v>
      </c>
      <c r="BL295" s="17" t="s">
        <v>199</v>
      </c>
      <c r="BM295" s="229" t="s">
        <v>536</v>
      </c>
    </row>
    <row r="296" s="2" customFormat="1">
      <c r="A296" s="38"/>
      <c r="B296" s="39"/>
      <c r="C296" s="40"/>
      <c r="D296" s="231" t="s">
        <v>163</v>
      </c>
      <c r="E296" s="40"/>
      <c r="F296" s="232" t="s">
        <v>1340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163</v>
      </c>
      <c r="AU296" s="17" t="s">
        <v>83</v>
      </c>
    </row>
    <row r="297" s="2" customFormat="1" ht="24.15" customHeight="1">
      <c r="A297" s="38"/>
      <c r="B297" s="39"/>
      <c r="C297" s="218" t="s">
        <v>357</v>
      </c>
      <c r="D297" s="218" t="s">
        <v>158</v>
      </c>
      <c r="E297" s="219" t="s">
        <v>1341</v>
      </c>
      <c r="F297" s="220" t="s">
        <v>1342</v>
      </c>
      <c r="G297" s="221" t="s">
        <v>208</v>
      </c>
      <c r="H297" s="222">
        <v>177</v>
      </c>
      <c r="I297" s="223"/>
      <c r="J297" s="224">
        <f>ROUND(I297*H297,2)</f>
        <v>0</v>
      </c>
      <c r="K297" s="220" t="s">
        <v>1</v>
      </c>
      <c r="L297" s="44"/>
      <c r="M297" s="225" t="s">
        <v>1</v>
      </c>
      <c r="N297" s="226" t="s">
        <v>38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199</v>
      </c>
      <c r="AT297" s="229" t="s">
        <v>158</v>
      </c>
      <c r="AU297" s="229" t="s">
        <v>83</v>
      </c>
      <c r="AY297" s="17" t="s">
        <v>156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81</v>
      </c>
      <c r="BK297" s="230">
        <f>ROUND(I297*H297,2)</f>
        <v>0</v>
      </c>
      <c r="BL297" s="17" t="s">
        <v>199</v>
      </c>
      <c r="BM297" s="229" t="s">
        <v>541</v>
      </c>
    </row>
    <row r="298" s="2" customFormat="1">
      <c r="A298" s="38"/>
      <c r="B298" s="39"/>
      <c r="C298" s="40"/>
      <c r="D298" s="231" t="s">
        <v>163</v>
      </c>
      <c r="E298" s="40"/>
      <c r="F298" s="232" t="s">
        <v>1342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163</v>
      </c>
      <c r="AU298" s="17" t="s">
        <v>83</v>
      </c>
    </row>
    <row r="299" s="2" customFormat="1" ht="24.15" customHeight="1">
      <c r="A299" s="38"/>
      <c r="B299" s="39"/>
      <c r="C299" s="218" t="s">
        <v>543</v>
      </c>
      <c r="D299" s="218" t="s">
        <v>158</v>
      </c>
      <c r="E299" s="219" t="s">
        <v>1343</v>
      </c>
      <c r="F299" s="220" t="s">
        <v>1344</v>
      </c>
      <c r="G299" s="221" t="s">
        <v>215</v>
      </c>
      <c r="H299" s="222">
        <v>160</v>
      </c>
      <c r="I299" s="223"/>
      <c r="J299" s="224">
        <f>ROUND(I299*H299,2)</f>
        <v>0</v>
      </c>
      <c r="K299" s="220" t="s">
        <v>1</v>
      </c>
      <c r="L299" s="44"/>
      <c r="M299" s="225" t="s">
        <v>1</v>
      </c>
      <c r="N299" s="226" t="s">
        <v>38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199</v>
      </c>
      <c r="AT299" s="229" t="s">
        <v>158</v>
      </c>
      <c r="AU299" s="229" t="s">
        <v>83</v>
      </c>
      <c r="AY299" s="17" t="s">
        <v>156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81</v>
      </c>
      <c r="BK299" s="230">
        <f>ROUND(I299*H299,2)</f>
        <v>0</v>
      </c>
      <c r="BL299" s="17" t="s">
        <v>199</v>
      </c>
      <c r="BM299" s="229" t="s">
        <v>546</v>
      </c>
    </row>
    <row r="300" s="2" customFormat="1">
      <c r="A300" s="38"/>
      <c r="B300" s="39"/>
      <c r="C300" s="40"/>
      <c r="D300" s="231" t="s">
        <v>163</v>
      </c>
      <c r="E300" s="40"/>
      <c r="F300" s="232" t="s">
        <v>1344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163</v>
      </c>
      <c r="AU300" s="17" t="s">
        <v>83</v>
      </c>
    </row>
    <row r="301" s="2" customFormat="1" ht="24.15" customHeight="1">
      <c r="A301" s="38"/>
      <c r="B301" s="39"/>
      <c r="C301" s="218" t="s">
        <v>361</v>
      </c>
      <c r="D301" s="218" t="s">
        <v>158</v>
      </c>
      <c r="E301" s="219" t="s">
        <v>1345</v>
      </c>
      <c r="F301" s="220" t="s">
        <v>1346</v>
      </c>
      <c r="G301" s="221" t="s">
        <v>215</v>
      </c>
      <c r="H301" s="222">
        <v>5</v>
      </c>
      <c r="I301" s="223"/>
      <c r="J301" s="224">
        <f>ROUND(I301*H301,2)</f>
        <v>0</v>
      </c>
      <c r="K301" s="220" t="s">
        <v>1</v>
      </c>
      <c r="L301" s="44"/>
      <c r="M301" s="225" t="s">
        <v>1</v>
      </c>
      <c r="N301" s="226" t="s">
        <v>38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199</v>
      </c>
      <c r="AT301" s="229" t="s">
        <v>158</v>
      </c>
      <c r="AU301" s="229" t="s">
        <v>83</v>
      </c>
      <c r="AY301" s="17" t="s">
        <v>156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81</v>
      </c>
      <c r="BK301" s="230">
        <f>ROUND(I301*H301,2)</f>
        <v>0</v>
      </c>
      <c r="BL301" s="17" t="s">
        <v>199</v>
      </c>
      <c r="BM301" s="229" t="s">
        <v>550</v>
      </c>
    </row>
    <row r="302" s="2" customFormat="1">
      <c r="A302" s="38"/>
      <c r="B302" s="39"/>
      <c r="C302" s="40"/>
      <c r="D302" s="231" t="s">
        <v>163</v>
      </c>
      <c r="E302" s="40"/>
      <c r="F302" s="232" t="s">
        <v>1346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163</v>
      </c>
      <c r="AU302" s="17" t="s">
        <v>83</v>
      </c>
    </row>
    <row r="303" s="2" customFormat="1" ht="24.15" customHeight="1">
      <c r="A303" s="38"/>
      <c r="B303" s="39"/>
      <c r="C303" s="218" t="s">
        <v>552</v>
      </c>
      <c r="D303" s="218" t="s">
        <v>158</v>
      </c>
      <c r="E303" s="219" t="s">
        <v>1347</v>
      </c>
      <c r="F303" s="220" t="s">
        <v>1348</v>
      </c>
      <c r="G303" s="221" t="s">
        <v>208</v>
      </c>
      <c r="H303" s="222">
        <v>177</v>
      </c>
      <c r="I303" s="223"/>
      <c r="J303" s="224">
        <f>ROUND(I303*H303,2)</f>
        <v>0</v>
      </c>
      <c r="K303" s="220" t="s">
        <v>1</v>
      </c>
      <c r="L303" s="44"/>
      <c r="M303" s="225" t="s">
        <v>1</v>
      </c>
      <c r="N303" s="226" t="s">
        <v>38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199</v>
      </c>
      <c r="AT303" s="229" t="s">
        <v>158</v>
      </c>
      <c r="AU303" s="229" t="s">
        <v>83</v>
      </c>
      <c r="AY303" s="17" t="s">
        <v>156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81</v>
      </c>
      <c r="BK303" s="230">
        <f>ROUND(I303*H303,2)</f>
        <v>0</v>
      </c>
      <c r="BL303" s="17" t="s">
        <v>199</v>
      </c>
      <c r="BM303" s="229" t="s">
        <v>555</v>
      </c>
    </row>
    <row r="304" s="2" customFormat="1">
      <c r="A304" s="38"/>
      <c r="B304" s="39"/>
      <c r="C304" s="40"/>
      <c r="D304" s="231" t="s">
        <v>163</v>
      </c>
      <c r="E304" s="40"/>
      <c r="F304" s="232" t="s">
        <v>1348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163</v>
      </c>
      <c r="AU304" s="17" t="s">
        <v>83</v>
      </c>
    </row>
    <row r="305" s="2" customFormat="1" ht="24.15" customHeight="1">
      <c r="A305" s="38"/>
      <c r="B305" s="39"/>
      <c r="C305" s="218" t="s">
        <v>365</v>
      </c>
      <c r="D305" s="218" t="s">
        <v>158</v>
      </c>
      <c r="E305" s="219" t="s">
        <v>1349</v>
      </c>
      <c r="F305" s="220" t="s">
        <v>1350</v>
      </c>
      <c r="G305" s="221" t="s">
        <v>215</v>
      </c>
      <c r="H305" s="222">
        <v>36</v>
      </c>
      <c r="I305" s="223"/>
      <c r="J305" s="224">
        <f>ROUND(I305*H305,2)</f>
        <v>0</v>
      </c>
      <c r="K305" s="220" t="s">
        <v>1</v>
      </c>
      <c r="L305" s="44"/>
      <c r="M305" s="225" t="s">
        <v>1</v>
      </c>
      <c r="N305" s="226" t="s">
        <v>38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199</v>
      </c>
      <c r="AT305" s="229" t="s">
        <v>158</v>
      </c>
      <c r="AU305" s="229" t="s">
        <v>83</v>
      </c>
      <c r="AY305" s="17" t="s">
        <v>156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81</v>
      </c>
      <c r="BK305" s="230">
        <f>ROUND(I305*H305,2)</f>
        <v>0</v>
      </c>
      <c r="BL305" s="17" t="s">
        <v>199</v>
      </c>
      <c r="BM305" s="229" t="s">
        <v>558</v>
      </c>
    </row>
    <row r="306" s="2" customFormat="1">
      <c r="A306" s="38"/>
      <c r="B306" s="39"/>
      <c r="C306" s="40"/>
      <c r="D306" s="231" t="s">
        <v>163</v>
      </c>
      <c r="E306" s="40"/>
      <c r="F306" s="232" t="s">
        <v>1350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163</v>
      </c>
      <c r="AU306" s="17" t="s">
        <v>83</v>
      </c>
    </row>
    <row r="307" s="2" customFormat="1" ht="24.15" customHeight="1">
      <c r="A307" s="38"/>
      <c r="B307" s="39"/>
      <c r="C307" s="218" t="s">
        <v>559</v>
      </c>
      <c r="D307" s="218" t="s">
        <v>158</v>
      </c>
      <c r="E307" s="219" t="s">
        <v>1351</v>
      </c>
      <c r="F307" s="220" t="s">
        <v>1352</v>
      </c>
      <c r="G307" s="221" t="s">
        <v>215</v>
      </c>
      <c r="H307" s="222">
        <v>8</v>
      </c>
      <c r="I307" s="223"/>
      <c r="J307" s="224">
        <f>ROUND(I307*H307,2)</f>
        <v>0</v>
      </c>
      <c r="K307" s="220" t="s">
        <v>1</v>
      </c>
      <c r="L307" s="44"/>
      <c r="M307" s="225" t="s">
        <v>1</v>
      </c>
      <c r="N307" s="226" t="s">
        <v>38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199</v>
      </c>
      <c r="AT307" s="229" t="s">
        <v>158</v>
      </c>
      <c r="AU307" s="229" t="s">
        <v>83</v>
      </c>
      <c r="AY307" s="17" t="s">
        <v>156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81</v>
      </c>
      <c r="BK307" s="230">
        <f>ROUND(I307*H307,2)</f>
        <v>0</v>
      </c>
      <c r="BL307" s="17" t="s">
        <v>199</v>
      </c>
      <c r="BM307" s="229" t="s">
        <v>562</v>
      </c>
    </row>
    <row r="308" s="2" customFormat="1">
      <c r="A308" s="38"/>
      <c r="B308" s="39"/>
      <c r="C308" s="40"/>
      <c r="D308" s="231" t="s">
        <v>163</v>
      </c>
      <c r="E308" s="40"/>
      <c r="F308" s="232" t="s">
        <v>1352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163</v>
      </c>
      <c r="AU308" s="17" t="s">
        <v>83</v>
      </c>
    </row>
    <row r="309" s="2" customFormat="1" ht="24.15" customHeight="1">
      <c r="A309" s="38"/>
      <c r="B309" s="39"/>
      <c r="C309" s="218" t="s">
        <v>369</v>
      </c>
      <c r="D309" s="218" t="s">
        <v>158</v>
      </c>
      <c r="E309" s="219" t="s">
        <v>1353</v>
      </c>
      <c r="F309" s="220" t="s">
        <v>1354</v>
      </c>
      <c r="G309" s="221" t="s">
        <v>215</v>
      </c>
      <c r="H309" s="222">
        <v>1</v>
      </c>
      <c r="I309" s="223"/>
      <c r="J309" s="224">
        <f>ROUND(I309*H309,2)</f>
        <v>0</v>
      </c>
      <c r="K309" s="220" t="s">
        <v>1</v>
      </c>
      <c r="L309" s="44"/>
      <c r="M309" s="225" t="s">
        <v>1</v>
      </c>
      <c r="N309" s="226" t="s">
        <v>38</v>
      </c>
      <c r="O309" s="91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199</v>
      </c>
      <c r="AT309" s="229" t="s">
        <v>158</v>
      </c>
      <c r="AU309" s="229" t="s">
        <v>83</v>
      </c>
      <c r="AY309" s="17" t="s">
        <v>156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81</v>
      </c>
      <c r="BK309" s="230">
        <f>ROUND(I309*H309,2)</f>
        <v>0</v>
      </c>
      <c r="BL309" s="17" t="s">
        <v>199</v>
      </c>
      <c r="BM309" s="229" t="s">
        <v>566</v>
      </c>
    </row>
    <row r="310" s="2" customFormat="1">
      <c r="A310" s="38"/>
      <c r="B310" s="39"/>
      <c r="C310" s="40"/>
      <c r="D310" s="231" t="s">
        <v>163</v>
      </c>
      <c r="E310" s="40"/>
      <c r="F310" s="232" t="s">
        <v>1354</v>
      </c>
      <c r="G310" s="40"/>
      <c r="H310" s="40"/>
      <c r="I310" s="233"/>
      <c r="J310" s="40"/>
      <c r="K310" s="40"/>
      <c r="L310" s="44"/>
      <c r="M310" s="234"/>
      <c r="N310" s="23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163</v>
      </c>
      <c r="AU310" s="17" t="s">
        <v>83</v>
      </c>
    </row>
    <row r="311" s="2" customFormat="1" ht="16.5" customHeight="1">
      <c r="A311" s="38"/>
      <c r="B311" s="39"/>
      <c r="C311" s="218" t="s">
        <v>568</v>
      </c>
      <c r="D311" s="218" t="s">
        <v>158</v>
      </c>
      <c r="E311" s="219" t="s">
        <v>1355</v>
      </c>
      <c r="F311" s="220" t="s">
        <v>1356</v>
      </c>
      <c r="G311" s="221" t="s">
        <v>161</v>
      </c>
      <c r="H311" s="222">
        <v>396.20999999999998</v>
      </c>
      <c r="I311" s="223"/>
      <c r="J311" s="224">
        <f>ROUND(I311*H311,2)</f>
        <v>0</v>
      </c>
      <c r="K311" s="220" t="s">
        <v>1</v>
      </c>
      <c r="L311" s="44"/>
      <c r="M311" s="225" t="s">
        <v>1</v>
      </c>
      <c r="N311" s="226" t="s">
        <v>38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199</v>
      </c>
      <c r="AT311" s="229" t="s">
        <v>158</v>
      </c>
      <c r="AU311" s="229" t="s">
        <v>83</v>
      </c>
      <c r="AY311" s="17" t="s">
        <v>156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199</v>
      </c>
      <c r="BM311" s="229" t="s">
        <v>571</v>
      </c>
    </row>
    <row r="312" s="2" customFormat="1">
      <c r="A312" s="38"/>
      <c r="B312" s="39"/>
      <c r="C312" s="40"/>
      <c r="D312" s="231" t="s">
        <v>163</v>
      </c>
      <c r="E312" s="40"/>
      <c r="F312" s="232" t="s">
        <v>1356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163</v>
      </c>
      <c r="AU312" s="17" t="s">
        <v>83</v>
      </c>
    </row>
    <row r="313" s="2" customFormat="1" ht="24.15" customHeight="1">
      <c r="A313" s="38"/>
      <c r="B313" s="39"/>
      <c r="C313" s="218" t="s">
        <v>373</v>
      </c>
      <c r="D313" s="218" t="s">
        <v>158</v>
      </c>
      <c r="E313" s="219" t="s">
        <v>1357</v>
      </c>
      <c r="F313" s="220" t="s">
        <v>1358</v>
      </c>
      <c r="G313" s="221" t="s">
        <v>194</v>
      </c>
      <c r="H313" s="222">
        <v>1.6060000000000001</v>
      </c>
      <c r="I313" s="223"/>
      <c r="J313" s="224">
        <f>ROUND(I313*H313,2)</f>
        <v>0</v>
      </c>
      <c r="K313" s="220" t="s">
        <v>1</v>
      </c>
      <c r="L313" s="44"/>
      <c r="M313" s="225" t="s">
        <v>1</v>
      </c>
      <c r="N313" s="226" t="s">
        <v>38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199</v>
      </c>
      <c r="AT313" s="229" t="s">
        <v>158</v>
      </c>
      <c r="AU313" s="229" t="s">
        <v>83</v>
      </c>
      <c r="AY313" s="17" t="s">
        <v>156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81</v>
      </c>
      <c r="BK313" s="230">
        <f>ROUND(I313*H313,2)</f>
        <v>0</v>
      </c>
      <c r="BL313" s="17" t="s">
        <v>199</v>
      </c>
      <c r="BM313" s="229" t="s">
        <v>575</v>
      </c>
    </row>
    <row r="314" s="2" customFormat="1">
      <c r="A314" s="38"/>
      <c r="B314" s="39"/>
      <c r="C314" s="40"/>
      <c r="D314" s="231" t="s">
        <v>163</v>
      </c>
      <c r="E314" s="40"/>
      <c r="F314" s="232" t="s">
        <v>1358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163</v>
      </c>
      <c r="AU314" s="17" t="s">
        <v>83</v>
      </c>
    </row>
    <row r="315" s="12" customFormat="1" ht="22.8" customHeight="1">
      <c r="A315" s="12"/>
      <c r="B315" s="202"/>
      <c r="C315" s="203"/>
      <c r="D315" s="204" t="s">
        <v>72</v>
      </c>
      <c r="E315" s="216" t="s">
        <v>959</v>
      </c>
      <c r="F315" s="216" t="s">
        <v>960</v>
      </c>
      <c r="G315" s="203"/>
      <c r="H315" s="203"/>
      <c r="I315" s="206"/>
      <c r="J315" s="217">
        <f>BK315</f>
        <v>0</v>
      </c>
      <c r="K315" s="203"/>
      <c r="L315" s="208"/>
      <c r="M315" s="209"/>
      <c r="N315" s="210"/>
      <c r="O315" s="210"/>
      <c r="P315" s="211">
        <f>SUM(P316:P327)</f>
        <v>0</v>
      </c>
      <c r="Q315" s="210"/>
      <c r="R315" s="211">
        <f>SUM(R316:R327)</f>
        <v>0</v>
      </c>
      <c r="S315" s="210"/>
      <c r="T315" s="212">
        <f>SUM(T316:T327)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3" t="s">
        <v>83</v>
      </c>
      <c r="AT315" s="214" t="s">
        <v>72</v>
      </c>
      <c r="AU315" s="214" t="s">
        <v>81</v>
      </c>
      <c r="AY315" s="213" t="s">
        <v>156</v>
      </c>
      <c r="BK315" s="215">
        <f>SUM(BK316:BK327)</f>
        <v>0</v>
      </c>
    </row>
    <row r="316" s="2" customFormat="1" ht="24.15" customHeight="1">
      <c r="A316" s="38"/>
      <c r="B316" s="39"/>
      <c r="C316" s="218" t="s">
        <v>577</v>
      </c>
      <c r="D316" s="218" t="s">
        <v>158</v>
      </c>
      <c r="E316" s="219" t="s">
        <v>1359</v>
      </c>
      <c r="F316" s="220" t="s">
        <v>1360</v>
      </c>
      <c r="G316" s="221" t="s">
        <v>1361</v>
      </c>
      <c r="H316" s="222">
        <v>280</v>
      </c>
      <c r="I316" s="223"/>
      <c r="J316" s="224">
        <f>ROUND(I316*H316,2)</f>
        <v>0</v>
      </c>
      <c r="K316" s="220" t="s">
        <v>1</v>
      </c>
      <c r="L316" s="44"/>
      <c r="M316" s="225" t="s">
        <v>1</v>
      </c>
      <c r="N316" s="226" t="s">
        <v>38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199</v>
      </c>
      <c r="AT316" s="229" t="s">
        <v>158</v>
      </c>
      <c r="AU316" s="229" t="s">
        <v>83</v>
      </c>
      <c r="AY316" s="17" t="s">
        <v>156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81</v>
      </c>
      <c r="BK316" s="230">
        <f>ROUND(I316*H316,2)</f>
        <v>0</v>
      </c>
      <c r="BL316" s="17" t="s">
        <v>199</v>
      </c>
      <c r="BM316" s="229" t="s">
        <v>580</v>
      </c>
    </row>
    <row r="317" s="2" customFormat="1">
      <c r="A317" s="38"/>
      <c r="B317" s="39"/>
      <c r="C317" s="40"/>
      <c r="D317" s="231" t="s">
        <v>163</v>
      </c>
      <c r="E317" s="40"/>
      <c r="F317" s="232" t="s">
        <v>1360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163</v>
      </c>
      <c r="AU317" s="17" t="s">
        <v>83</v>
      </c>
    </row>
    <row r="318" s="2" customFormat="1" ht="24.15" customHeight="1">
      <c r="A318" s="38"/>
      <c r="B318" s="39"/>
      <c r="C318" s="258" t="s">
        <v>378</v>
      </c>
      <c r="D318" s="258" t="s">
        <v>254</v>
      </c>
      <c r="E318" s="259" t="s">
        <v>1362</v>
      </c>
      <c r="F318" s="260" t="s">
        <v>1363</v>
      </c>
      <c r="G318" s="261" t="s">
        <v>215</v>
      </c>
      <c r="H318" s="262">
        <v>234</v>
      </c>
      <c r="I318" s="263"/>
      <c r="J318" s="264">
        <f>ROUND(I318*H318,2)</f>
        <v>0</v>
      </c>
      <c r="K318" s="260" t="s">
        <v>1</v>
      </c>
      <c r="L318" s="265"/>
      <c r="M318" s="266" t="s">
        <v>1</v>
      </c>
      <c r="N318" s="267" t="s">
        <v>38</v>
      </c>
      <c r="O318" s="91"/>
      <c r="P318" s="227">
        <f>O318*H318</f>
        <v>0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241</v>
      </c>
      <c r="AT318" s="229" t="s">
        <v>254</v>
      </c>
      <c r="AU318" s="229" t="s">
        <v>83</v>
      </c>
      <c r="AY318" s="17" t="s">
        <v>156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81</v>
      </c>
      <c r="BK318" s="230">
        <f>ROUND(I318*H318,2)</f>
        <v>0</v>
      </c>
      <c r="BL318" s="17" t="s">
        <v>199</v>
      </c>
      <c r="BM318" s="229" t="s">
        <v>584</v>
      </c>
    </row>
    <row r="319" s="2" customFormat="1">
      <c r="A319" s="38"/>
      <c r="B319" s="39"/>
      <c r="C319" s="40"/>
      <c r="D319" s="231" t="s">
        <v>163</v>
      </c>
      <c r="E319" s="40"/>
      <c r="F319" s="232" t="s">
        <v>1363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163</v>
      </c>
      <c r="AU319" s="17" t="s">
        <v>83</v>
      </c>
    </row>
    <row r="320" s="2" customFormat="1" ht="16.5" customHeight="1">
      <c r="A320" s="38"/>
      <c r="B320" s="39"/>
      <c r="C320" s="258" t="s">
        <v>586</v>
      </c>
      <c r="D320" s="258" t="s">
        <v>254</v>
      </c>
      <c r="E320" s="259" t="s">
        <v>1364</v>
      </c>
      <c r="F320" s="260" t="s">
        <v>1365</v>
      </c>
      <c r="G320" s="261" t="s">
        <v>208</v>
      </c>
      <c r="H320" s="262">
        <v>50</v>
      </c>
      <c r="I320" s="263"/>
      <c r="J320" s="264">
        <f>ROUND(I320*H320,2)</f>
        <v>0</v>
      </c>
      <c r="K320" s="260" t="s">
        <v>1</v>
      </c>
      <c r="L320" s="265"/>
      <c r="M320" s="266" t="s">
        <v>1</v>
      </c>
      <c r="N320" s="267" t="s">
        <v>38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241</v>
      </c>
      <c r="AT320" s="229" t="s">
        <v>254</v>
      </c>
      <c r="AU320" s="229" t="s">
        <v>83</v>
      </c>
      <c r="AY320" s="17" t="s">
        <v>156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81</v>
      </c>
      <c r="BK320" s="230">
        <f>ROUND(I320*H320,2)</f>
        <v>0</v>
      </c>
      <c r="BL320" s="17" t="s">
        <v>199</v>
      </c>
      <c r="BM320" s="229" t="s">
        <v>589</v>
      </c>
    </row>
    <row r="321" s="2" customFormat="1">
      <c r="A321" s="38"/>
      <c r="B321" s="39"/>
      <c r="C321" s="40"/>
      <c r="D321" s="231" t="s">
        <v>163</v>
      </c>
      <c r="E321" s="40"/>
      <c r="F321" s="232" t="s">
        <v>1365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163</v>
      </c>
      <c r="AU321" s="17" t="s">
        <v>83</v>
      </c>
    </row>
    <row r="322" s="2" customFormat="1" ht="24.15" customHeight="1">
      <c r="A322" s="38"/>
      <c r="B322" s="39"/>
      <c r="C322" s="218" t="s">
        <v>381</v>
      </c>
      <c r="D322" s="218" t="s">
        <v>158</v>
      </c>
      <c r="E322" s="219" t="s">
        <v>1366</v>
      </c>
      <c r="F322" s="220" t="s">
        <v>1367</v>
      </c>
      <c r="G322" s="221" t="s">
        <v>1361</v>
      </c>
      <c r="H322" s="222">
        <v>49</v>
      </c>
      <c r="I322" s="223"/>
      <c r="J322" s="224">
        <f>ROUND(I322*H322,2)</f>
        <v>0</v>
      </c>
      <c r="K322" s="220" t="s">
        <v>1</v>
      </c>
      <c r="L322" s="44"/>
      <c r="M322" s="225" t="s">
        <v>1</v>
      </c>
      <c r="N322" s="226" t="s">
        <v>38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199</v>
      </c>
      <c r="AT322" s="229" t="s">
        <v>158</v>
      </c>
      <c r="AU322" s="229" t="s">
        <v>83</v>
      </c>
      <c r="AY322" s="17" t="s">
        <v>156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81</v>
      </c>
      <c r="BK322" s="230">
        <f>ROUND(I322*H322,2)</f>
        <v>0</v>
      </c>
      <c r="BL322" s="17" t="s">
        <v>199</v>
      </c>
      <c r="BM322" s="229" t="s">
        <v>593</v>
      </c>
    </row>
    <row r="323" s="2" customFormat="1">
      <c r="A323" s="38"/>
      <c r="B323" s="39"/>
      <c r="C323" s="40"/>
      <c r="D323" s="231" t="s">
        <v>163</v>
      </c>
      <c r="E323" s="40"/>
      <c r="F323" s="232" t="s">
        <v>1367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163</v>
      </c>
      <c r="AU323" s="17" t="s">
        <v>83</v>
      </c>
    </row>
    <row r="324" s="2" customFormat="1" ht="24.15" customHeight="1">
      <c r="A324" s="38"/>
      <c r="B324" s="39"/>
      <c r="C324" s="258" t="s">
        <v>595</v>
      </c>
      <c r="D324" s="258" t="s">
        <v>254</v>
      </c>
      <c r="E324" s="259" t="s">
        <v>1368</v>
      </c>
      <c r="F324" s="260" t="s">
        <v>1369</v>
      </c>
      <c r="G324" s="261" t="s">
        <v>194</v>
      </c>
      <c r="H324" s="262">
        <v>0.055</v>
      </c>
      <c r="I324" s="263"/>
      <c r="J324" s="264">
        <f>ROUND(I324*H324,2)</f>
        <v>0</v>
      </c>
      <c r="K324" s="260" t="s">
        <v>1</v>
      </c>
      <c r="L324" s="265"/>
      <c r="M324" s="266" t="s">
        <v>1</v>
      </c>
      <c r="N324" s="267" t="s">
        <v>38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241</v>
      </c>
      <c r="AT324" s="229" t="s">
        <v>254</v>
      </c>
      <c r="AU324" s="229" t="s">
        <v>83</v>
      </c>
      <c r="AY324" s="17" t="s">
        <v>156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81</v>
      </c>
      <c r="BK324" s="230">
        <f>ROUND(I324*H324,2)</f>
        <v>0</v>
      </c>
      <c r="BL324" s="17" t="s">
        <v>199</v>
      </c>
      <c r="BM324" s="229" t="s">
        <v>598</v>
      </c>
    </row>
    <row r="325" s="2" customFormat="1">
      <c r="A325" s="38"/>
      <c r="B325" s="39"/>
      <c r="C325" s="40"/>
      <c r="D325" s="231" t="s">
        <v>163</v>
      </c>
      <c r="E325" s="40"/>
      <c r="F325" s="232" t="s">
        <v>1369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163</v>
      </c>
      <c r="AU325" s="17" t="s">
        <v>83</v>
      </c>
    </row>
    <row r="326" s="2" customFormat="1" ht="24.15" customHeight="1">
      <c r="A326" s="38"/>
      <c r="B326" s="39"/>
      <c r="C326" s="218" t="s">
        <v>394</v>
      </c>
      <c r="D326" s="218" t="s">
        <v>158</v>
      </c>
      <c r="E326" s="219" t="s">
        <v>1370</v>
      </c>
      <c r="F326" s="220" t="s">
        <v>1371</v>
      </c>
      <c r="G326" s="221" t="s">
        <v>194</v>
      </c>
      <c r="H326" s="222">
        <v>0.35799999999999998</v>
      </c>
      <c r="I326" s="223"/>
      <c r="J326" s="224">
        <f>ROUND(I326*H326,2)</f>
        <v>0</v>
      </c>
      <c r="K326" s="220" t="s">
        <v>1</v>
      </c>
      <c r="L326" s="44"/>
      <c r="M326" s="225" t="s">
        <v>1</v>
      </c>
      <c r="N326" s="226" t="s">
        <v>38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199</v>
      </c>
      <c r="AT326" s="229" t="s">
        <v>158</v>
      </c>
      <c r="AU326" s="229" t="s">
        <v>83</v>
      </c>
      <c r="AY326" s="17" t="s">
        <v>156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81</v>
      </c>
      <c r="BK326" s="230">
        <f>ROUND(I326*H326,2)</f>
        <v>0</v>
      </c>
      <c r="BL326" s="17" t="s">
        <v>199</v>
      </c>
      <c r="BM326" s="229" t="s">
        <v>602</v>
      </c>
    </row>
    <row r="327" s="2" customFormat="1">
      <c r="A327" s="38"/>
      <c r="B327" s="39"/>
      <c r="C327" s="40"/>
      <c r="D327" s="231" t="s">
        <v>163</v>
      </c>
      <c r="E327" s="40"/>
      <c r="F327" s="232" t="s">
        <v>1371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163</v>
      </c>
      <c r="AU327" s="17" t="s">
        <v>83</v>
      </c>
    </row>
    <row r="328" s="12" customFormat="1" ht="22.8" customHeight="1">
      <c r="A328" s="12"/>
      <c r="B328" s="202"/>
      <c r="C328" s="203"/>
      <c r="D328" s="204" t="s">
        <v>72</v>
      </c>
      <c r="E328" s="216" t="s">
        <v>1054</v>
      </c>
      <c r="F328" s="216" t="s">
        <v>1055</v>
      </c>
      <c r="G328" s="203"/>
      <c r="H328" s="203"/>
      <c r="I328" s="206"/>
      <c r="J328" s="217">
        <f>BK328</f>
        <v>0</v>
      </c>
      <c r="K328" s="203"/>
      <c r="L328" s="208"/>
      <c r="M328" s="209"/>
      <c r="N328" s="210"/>
      <c r="O328" s="210"/>
      <c r="P328" s="211">
        <f>SUM(P329:P346)</f>
        <v>0</v>
      </c>
      <c r="Q328" s="210"/>
      <c r="R328" s="211">
        <f>SUM(R329:R346)</f>
        <v>0</v>
      </c>
      <c r="S328" s="210"/>
      <c r="T328" s="212">
        <f>SUM(T329:T346)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3" t="s">
        <v>83</v>
      </c>
      <c r="AT328" s="214" t="s">
        <v>72</v>
      </c>
      <c r="AU328" s="214" t="s">
        <v>81</v>
      </c>
      <c r="AY328" s="213" t="s">
        <v>156</v>
      </c>
      <c r="BK328" s="215">
        <f>SUM(BK329:BK346)</f>
        <v>0</v>
      </c>
    </row>
    <row r="329" s="2" customFormat="1" ht="24.15" customHeight="1">
      <c r="A329" s="38"/>
      <c r="B329" s="39"/>
      <c r="C329" s="218" t="s">
        <v>604</v>
      </c>
      <c r="D329" s="218" t="s">
        <v>158</v>
      </c>
      <c r="E329" s="219" t="s">
        <v>1372</v>
      </c>
      <c r="F329" s="220" t="s">
        <v>1373</v>
      </c>
      <c r="G329" s="221" t="s">
        <v>161</v>
      </c>
      <c r="H329" s="222">
        <v>11.1</v>
      </c>
      <c r="I329" s="223"/>
      <c r="J329" s="224">
        <f>ROUND(I329*H329,2)</f>
        <v>0</v>
      </c>
      <c r="K329" s="220" t="s">
        <v>1</v>
      </c>
      <c r="L329" s="44"/>
      <c r="M329" s="225" t="s">
        <v>1</v>
      </c>
      <c r="N329" s="226" t="s">
        <v>38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199</v>
      </c>
      <c r="AT329" s="229" t="s">
        <v>158</v>
      </c>
      <c r="AU329" s="229" t="s">
        <v>83</v>
      </c>
      <c r="AY329" s="17" t="s">
        <v>156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81</v>
      </c>
      <c r="BK329" s="230">
        <f>ROUND(I329*H329,2)</f>
        <v>0</v>
      </c>
      <c r="BL329" s="17" t="s">
        <v>199</v>
      </c>
      <c r="BM329" s="229" t="s">
        <v>607</v>
      </c>
    </row>
    <row r="330" s="2" customFormat="1">
      <c r="A330" s="38"/>
      <c r="B330" s="39"/>
      <c r="C330" s="40"/>
      <c r="D330" s="231" t="s">
        <v>163</v>
      </c>
      <c r="E330" s="40"/>
      <c r="F330" s="232" t="s">
        <v>1373</v>
      </c>
      <c r="G330" s="40"/>
      <c r="H330" s="40"/>
      <c r="I330" s="233"/>
      <c r="J330" s="40"/>
      <c r="K330" s="40"/>
      <c r="L330" s="44"/>
      <c r="M330" s="234"/>
      <c r="N330" s="23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163</v>
      </c>
      <c r="AU330" s="17" t="s">
        <v>83</v>
      </c>
    </row>
    <row r="331" s="2" customFormat="1" ht="16.5" customHeight="1">
      <c r="A331" s="38"/>
      <c r="B331" s="39"/>
      <c r="C331" s="218" t="s">
        <v>397</v>
      </c>
      <c r="D331" s="218" t="s">
        <v>158</v>
      </c>
      <c r="E331" s="219" t="s">
        <v>1374</v>
      </c>
      <c r="F331" s="220" t="s">
        <v>1375</v>
      </c>
      <c r="G331" s="221" t="s">
        <v>161</v>
      </c>
      <c r="H331" s="222">
        <v>11.1</v>
      </c>
      <c r="I331" s="223"/>
      <c r="J331" s="224">
        <f>ROUND(I331*H331,2)</f>
        <v>0</v>
      </c>
      <c r="K331" s="220" t="s">
        <v>1</v>
      </c>
      <c r="L331" s="44"/>
      <c r="M331" s="225" t="s">
        <v>1</v>
      </c>
      <c r="N331" s="226" t="s">
        <v>38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199</v>
      </c>
      <c r="AT331" s="229" t="s">
        <v>158</v>
      </c>
      <c r="AU331" s="229" t="s">
        <v>83</v>
      </c>
      <c r="AY331" s="17" t="s">
        <v>156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81</v>
      </c>
      <c r="BK331" s="230">
        <f>ROUND(I331*H331,2)</f>
        <v>0</v>
      </c>
      <c r="BL331" s="17" t="s">
        <v>199</v>
      </c>
      <c r="BM331" s="229" t="s">
        <v>611</v>
      </c>
    </row>
    <row r="332" s="2" customFormat="1">
      <c r="A332" s="38"/>
      <c r="B332" s="39"/>
      <c r="C332" s="40"/>
      <c r="D332" s="231" t="s">
        <v>163</v>
      </c>
      <c r="E332" s="40"/>
      <c r="F332" s="232" t="s">
        <v>1375</v>
      </c>
      <c r="G332" s="40"/>
      <c r="H332" s="40"/>
      <c r="I332" s="233"/>
      <c r="J332" s="40"/>
      <c r="K332" s="40"/>
      <c r="L332" s="44"/>
      <c r="M332" s="234"/>
      <c r="N332" s="235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163</v>
      </c>
      <c r="AU332" s="17" t="s">
        <v>83</v>
      </c>
    </row>
    <row r="333" s="2" customFormat="1" ht="24.15" customHeight="1">
      <c r="A333" s="38"/>
      <c r="B333" s="39"/>
      <c r="C333" s="218" t="s">
        <v>613</v>
      </c>
      <c r="D333" s="218" t="s">
        <v>158</v>
      </c>
      <c r="E333" s="219" t="s">
        <v>1376</v>
      </c>
      <c r="F333" s="220" t="s">
        <v>1377</v>
      </c>
      <c r="G333" s="221" t="s">
        <v>161</v>
      </c>
      <c r="H333" s="222">
        <v>11.1</v>
      </c>
      <c r="I333" s="223"/>
      <c r="J333" s="224">
        <f>ROUND(I333*H333,2)</f>
        <v>0</v>
      </c>
      <c r="K333" s="220" t="s">
        <v>1</v>
      </c>
      <c r="L333" s="44"/>
      <c r="M333" s="225" t="s">
        <v>1</v>
      </c>
      <c r="N333" s="226" t="s">
        <v>38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199</v>
      </c>
      <c r="AT333" s="229" t="s">
        <v>158</v>
      </c>
      <c r="AU333" s="229" t="s">
        <v>83</v>
      </c>
      <c r="AY333" s="17" t="s">
        <v>156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81</v>
      </c>
      <c r="BK333" s="230">
        <f>ROUND(I333*H333,2)</f>
        <v>0</v>
      </c>
      <c r="BL333" s="17" t="s">
        <v>199</v>
      </c>
      <c r="BM333" s="229" t="s">
        <v>616</v>
      </c>
    </row>
    <row r="334" s="2" customFormat="1">
      <c r="A334" s="38"/>
      <c r="B334" s="39"/>
      <c r="C334" s="40"/>
      <c r="D334" s="231" t="s">
        <v>163</v>
      </c>
      <c r="E334" s="40"/>
      <c r="F334" s="232" t="s">
        <v>1377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163</v>
      </c>
      <c r="AU334" s="17" t="s">
        <v>83</v>
      </c>
    </row>
    <row r="335" s="2" customFormat="1" ht="24.15" customHeight="1">
      <c r="A335" s="38"/>
      <c r="B335" s="39"/>
      <c r="C335" s="218" t="s">
        <v>401</v>
      </c>
      <c r="D335" s="218" t="s">
        <v>158</v>
      </c>
      <c r="E335" s="219" t="s">
        <v>1080</v>
      </c>
      <c r="F335" s="220" t="s">
        <v>1081</v>
      </c>
      <c r="G335" s="221" t="s">
        <v>161</v>
      </c>
      <c r="H335" s="222">
        <v>11.1</v>
      </c>
      <c r="I335" s="223"/>
      <c r="J335" s="224">
        <f>ROUND(I335*H335,2)</f>
        <v>0</v>
      </c>
      <c r="K335" s="220" t="s">
        <v>1</v>
      </c>
      <c r="L335" s="44"/>
      <c r="M335" s="225" t="s">
        <v>1</v>
      </c>
      <c r="N335" s="226" t="s">
        <v>38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199</v>
      </c>
      <c r="AT335" s="229" t="s">
        <v>158</v>
      </c>
      <c r="AU335" s="229" t="s">
        <v>83</v>
      </c>
      <c r="AY335" s="17" t="s">
        <v>156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81</v>
      </c>
      <c r="BK335" s="230">
        <f>ROUND(I335*H335,2)</f>
        <v>0</v>
      </c>
      <c r="BL335" s="17" t="s">
        <v>199</v>
      </c>
      <c r="BM335" s="229" t="s">
        <v>620</v>
      </c>
    </row>
    <row r="336" s="2" customFormat="1">
      <c r="A336" s="38"/>
      <c r="B336" s="39"/>
      <c r="C336" s="40"/>
      <c r="D336" s="231" t="s">
        <v>163</v>
      </c>
      <c r="E336" s="40"/>
      <c r="F336" s="232" t="s">
        <v>1081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163</v>
      </c>
      <c r="AU336" s="17" t="s">
        <v>83</v>
      </c>
    </row>
    <row r="337" s="2" customFormat="1" ht="21.75" customHeight="1">
      <c r="A337" s="38"/>
      <c r="B337" s="39"/>
      <c r="C337" s="218" t="s">
        <v>622</v>
      </c>
      <c r="D337" s="218" t="s">
        <v>158</v>
      </c>
      <c r="E337" s="219" t="s">
        <v>1378</v>
      </c>
      <c r="F337" s="220" t="s">
        <v>1379</v>
      </c>
      <c r="G337" s="221" t="s">
        <v>161</v>
      </c>
      <c r="H337" s="222">
        <v>344.32999999999998</v>
      </c>
      <c r="I337" s="223"/>
      <c r="J337" s="224">
        <f>ROUND(I337*H337,2)</f>
        <v>0</v>
      </c>
      <c r="K337" s="220" t="s">
        <v>1</v>
      </c>
      <c r="L337" s="44"/>
      <c r="M337" s="225" t="s">
        <v>1</v>
      </c>
      <c r="N337" s="226" t="s">
        <v>38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199</v>
      </c>
      <c r="AT337" s="229" t="s">
        <v>158</v>
      </c>
      <c r="AU337" s="229" t="s">
        <v>83</v>
      </c>
      <c r="AY337" s="17" t="s">
        <v>156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81</v>
      </c>
      <c r="BK337" s="230">
        <f>ROUND(I337*H337,2)</f>
        <v>0</v>
      </c>
      <c r="BL337" s="17" t="s">
        <v>199</v>
      </c>
      <c r="BM337" s="229" t="s">
        <v>625</v>
      </c>
    </row>
    <row r="338" s="2" customFormat="1">
      <c r="A338" s="38"/>
      <c r="B338" s="39"/>
      <c r="C338" s="40"/>
      <c r="D338" s="231" t="s">
        <v>163</v>
      </c>
      <c r="E338" s="40"/>
      <c r="F338" s="232" t="s">
        <v>1379</v>
      </c>
      <c r="G338" s="40"/>
      <c r="H338" s="40"/>
      <c r="I338" s="233"/>
      <c r="J338" s="40"/>
      <c r="K338" s="40"/>
      <c r="L338" s="44"/>
      <c r="M338" s="234"/>
      <c r="N338" s="235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163</v>
      </c>
      <c r="AU338" s="17" t="s">
        <v>83</v>
      </c>
    </row>
    <row r="339" s="2" customFormat="1" ht="24.15" customHeight="1">
      <c r="A339" s="38"/>
      <c r="B339" s="39"/>
      <c r="C339" s="218" t="s">
        <v>404</v>
      </c>
      <c r="D339" s="218" t="s">
        <v>158</v>
      </c>
      <c r="E339" s="219" t="s">
        <v>1380</v>
      </c>
      <c r="F339" s="220" t="s">
        <v>1381</v>
      </c>
      <c r="G339" s="221" t="s">
        <v>161</v>
      </c>
      <c r="H339" s="222">
        <v>360.05000000000001</v>
      </c>
      <c r="I339" s="223"/>
      <c r="J339" s="224">
        <f>ROUND(I339*H339,2)</f>
        <v>0</v>
      </c>
      <c r="K339" s="220" t="s">
        <v>1</v>
      </c>
      <c r="L339" s="44"/>
      <c r="M339" s="225" t="s">
        <v>1</v>
      </c>
      <c r="N339" s="226" t="s">
        <v>38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199</v>
      </c>
      <c r="AT339" s="229" t="s">
        <v>158</v>
      </c>
      <c r="AU339" s="229" t="s">
        <v>83</v>
      </c>
      <c r="AY339" s="17" t="s">
        <v>156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81</v>
      </c>
      <c r="BK339" s="230">
        <f>ROUND(I339*H339,2)</f>
        <v>0</v>
      </c>
      <c r="BL339" s="17" t="s">
        <v>199</v>
      </c>
      <c r="BM339" s="229" t="s">
        <v>629</v>
      </c>
    </row>
    <row r="340" s="2" customFormat="1">
      <c r="A340" s="38"/>
      <c r="B340" s="39"/>
      <c r="C340" s="40"/>
      <c r="D340" s="231" t="s">
        <v>163</v>
      </c>
      <c r="E340" s="40"/>
      <c r="F340" s="232" t="s">
        <v>1381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163</v>
      </c>
      <c r="AU340" s="17" t="s">
        <v>83</v>
      </c>
    </row>
    <row r="341" s="2" customFormat="1" ht="16.5" customHeight="1">
      <c r="A341" s="38"/>
      <c r="B341" s="39"/>
      <c r="C341" s="218" t="s">
        <v>631</v>
      </c>
      <c r="D341" s="218" t="s">
        <v>158</v>
      </c>
      <c r="E341" s="219" t="s">
        <v>1382</v>
      </c>
      <c r="F341" s="220" t="s">
        <v>1383</v>
      </c>
      <c r="G341" s="221" t="s">
        <v>161</v>
      </c>
      <c r="H341" s="222">
        <v>344.32999999999998</v>
      </c>
      <c r="I341" s="223"/>
      <c r="J341" s="224">
        <f>ROUND(I341*H341,2)</f>
        <v>0</v>
      </c>
      <c r="K341" s="220" t="s">
        <v>1</v>
      </c>
      <c r="L341" s="44"/>
      <c r="M341" s="225" t="s">
        <v>1</v>
      </c>
      <c r="N341" s="226" t="s">
        <v>38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199</v>
      </c>
      <c r="AT341" s="229" t="s">
        <v>158</v>
      </c>
      <c r="AU341" s="229" t="s">
        <v>83</v>
      </c>
      <c r="AY341" s="17" t="s">
        <v>156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81</v>
      </c>
      <c r="BK341" s="230">
        <f>ROUND(I341*H341,2)</f>
        <v>0</v>
      </c>
      <c r="BL341" s="17" t="s">
        <v>199</v>
      </c>
      <c r="BM341" s="229" t="s">
        <v>634</v>
      </c>
    </row>
    <row r="342" s="2" customFormat="1">
      <c r="A342" s="38"/>
      <c r="B342" s="39"/>
      <c r="C342" s="40"/>
      <c r="D342" s="231" t="s">
        <v>163</v>
      </c>
      <c r="E342" s="40"/>
      <c r="F342" s="232" t="s">
        <v>1383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163</v>
      </c>
      <c r="AU342" s="17" t="s">
        <v>83</v>
      </c>
    </row>
    <row r="343" s="2" customFormat="1" ht="21.75" customHeight="1">
      <c r="A343" s="38"/>
      <c r="B343" s="39"/>
      <c r="C343" s="218" t="s">
        <v>408</v>
      </c>
      <c r="D343" s="218" t="s">
        <v>158</v>
      </c>
      <c r="E343" s="219" t="s">
        <v>1384</v>
      </c>
      <c r="F343" s="220" t="s">
        <v>1385</v>
      </c>
      <c r="G343" s="221" t="s">
        <v>161</v>
      </c>
      <c r="H343" s="222">
        <v>360.05000000000001</v>
      </c>
      <c r="I343" s="223"/>
      <c r="J343" s="224">
        <f>ROUND(I343*H343,2)</f>
        <v>0</v>
      </c>
      <c r="K343" s="220" t="s">
        <v>1</v>
      </c>
      <c r="L343" s="44"/>
      <c r="M343" s="225" t="s">
        <v>1</v>
      </c>
      <c r="N343" s="226" t="s">
        <v>38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199</v>
      </c>
      <c r="AT343" s="229" t="s">
        <v>158</v>
      </c>
      <c r="AU343" s="229" t="s">
        <v>83</v>
      </c>
      <c r="AY343" s="17" t="s">
        <v>156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81</v>
      </c>
      <c r="BK343" s="230">
        <f>ROUND(I343*H343,2)</f>
        <v>0</v>
      </c>
      <c r="BL343" s="17" t="s">
        <v>199</v>
      </c>
      <c r="BM343" s="229" t="s">
        <v>637</v>
      </c>
    </row>
    <row r="344" s="2" customFormat="1">
      <c r="A344" s="38"/>
      <c r="B344" s="39"/>
      <c r="C344" s="40"/>
      <c r="D344" s="231" t="s">
        <v>163</v>
      </c>
      <c r="E344" s="40"/>
      <c r="F344" s="232" t="s">
        <v>1385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163</v>
      </c>
      <c r="AU344" s="17" t="s">
        <v>83</v>
      </c>
    </row>
    <row r="345" s="2" customFormat="1" ht="16.5" customHeight="1">
      <c r="A345" s="38"/>
      <c r="B345" s="39"/>
      <c r="C345" s="218" t="s">
        <v>640</v>
      </c>
      <c r="D345" s="218" t="s">
        <v>158</v>
      </c>
      <c r="E345" s="219" t="s">
        <v>1386</v>
      </c>
      <c r="F345" s="220" t="s">
        <v>1387</v>
      </c>
      <c r="G345" s="221" t="s">
        <v>161</v>
      </c>
      <c r="H345" s="222">
        <v>360.05000000000001</v>
      </c>
      <c r="I345" s="223"/>
      <c r="J345" s="224">
        <f>ROUND(I345*H345,2)</f>
        <v>0</v>
      </c>
      <c r="K345" s="220" t="s">
        <v>1</v>
      </c>
      <c r="L345" s="44"/>
      <c r="M345" s="225" t="s">
        <v>1</v>
      </c>
      <c r="N345" s="226" t="s">
        <v>38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199</v>
      </c>
      <c r="AT345" s="229" t="s">
        <v>158</v>
      </c>
      <c r="AU345" s="229" t="s">
        <v>83</v>
      </c>
      <c r="AY345" s="17" t="s">
        <v>156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81</v>
      </c>
      <c r="BK345" s="230">
        <f>ROUND(I345*H345,2)</f>
        <v>0</v>
      </c>
      <c r="BL345" s="17" t="s">
        <v>199</v>
      </c>
      <c r="BM345" s="229" t="s">
        <v>643</v>
      </c>
    </row>
    <row r="346" s="2" customFormat="1">
      <c r="A346" s="38"/>
      <c r="B346" s="39"/>
      <c r="C346" s="40"/>
      <c r="D346" s="231" t="s">
        <v>163</v>
      </c>
      <c r="E346" s="40"/>
      <c r="F346" s="232" t="s">
        <v>1387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163</v>
      </c>
      <c r="AU346" s="17" t="s">
        <v>83</v>
      </c>
    </row>
    <row r="347" s="12" customFormat="1" ht="25.92" customHeight="1">
      <c r="A347" s="12"/>
      <c r="B347" s="202"/>
      <c r="C347" s="203"/>
      <c r="D347" s="204" t="s">
        <v>72</v>
      </c>
      <c r="E347" s="205" t="s">
        <v>1388</v>
      </c>
      <c r="F347" s="205" t="s">
        <v>1389</v>
      </c>
      <c r="G347" s="203"/>
      <c r="H347" s="203"/>
      <c r="I347" s="206"/>
      <c r="J347" s="207">
        <f>BK347</f>
        <v>0</v>
      </c>
      <c r="K347" s="203"/>
      <c r="L347" s="208"/>
      <c r="M347" s="209"/>
      <c r="N347" s="210"/>
      <c r="O347" s="210"/>
      <c r="P347" s="211">
        <f>SUM(P348:P349)</f>
        <v>0</v>
      </c>
      <c r="Q347" s="210"/>
      <c r="R347" s="211">
        <f>SUM(R348:R349)</f>
        <v>0</v>
      </c>
      <c r="S347" s="210"/>
      <c r="T347" s="212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3" t="s">
        <v>162</v>
      </c>
      <c r="AT347" s="214" t="s">
        <v>72</v>
      </c>
      <c r="AU347" s="214" t="s">
        <v>73</v>
      </c>
      <c r="AY347" s="213" t="s">
        <v>156</v>
      </c>
      <c r="BK347" s="215">
        <f>SUM(BK348:BK349)</f>
        <v>0</v>
      </c>
    </row>
    <row r="348" s="2" customFormat="1" ht="21.75" customHeight="1">
      <c r="A348" s="38"/>
      <c r="B348" s="39"/>
      <c r="C348" s="218" t="s">
        <v>416</v>
      </c>
      <c r="D348" s="218" t="s">
        <v>158</v>
      </c>
      <c r="E348" s="219" t="s">
        <v>1390</v>
      </c>
      <c r="F348" s="220" t="s">
        <v>1391</v>
      </c>
      <c r="G348" s="221" t="s">
        <v>1182</v>
      </c>
      <c r="H348" s="222">
        <v>16</v>
      </c>
      <c r="I348" s="223"/>
      <c r="J348" s="224">
        <f>ROUND(I348*H348,2)</f>
        <v>0</v>
      </c>
      <c r="K348" s="220" t="s">
        <v>1</v>
      </c>
      <c r="L348" s="44"/>
      <c r="M348" s="225" t="s">
        <v>1</v>
      </c>
      <c r="N348" s="226" t="s">
        <v>38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1392</v>
      </c>
      <c r="AT348" s="229" t="s">
        <v>158</v>
      </c>
      <c r="AU348" s="229" t="s">
        <v>81</v>
      </c>
      <c r="AY348" s="17" t="s">
        <v>156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81</v>
      </c>
      <c r="BK348" s="230">
        <f>ROUND(I348*H348,2)</f>
        <v>0</v>
      </c>
      <c r="BL348" s="17" t="s">
        <v>1392</v>
      </c>
      <c r="BM348" s="229" t="s">
        <v>646</v>
      </c>
    </row>
    <row r="349" s="2" customFormat="1">
      <c r="A349" s="38"/>
      <c r="B349" s="39"/>
      <c r="C349" s="40"/>
      <c r="D349" s="231" t="s">
        <v>163</v>
      </c>
      <c r="E349" s="40"/>
      <c r="F349" s="232" t="s">
        <v>1391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163</v>
      </c>
      <c r="AU349" s="17" t="s">
        <v>81</v>
      </c>
    </row>
    <row r="350" s="12" customFormat="1" ht="25.92" customHeight="1">
      <c r="A350" s="12"/>
      <c r="B350" s="202"/>
      <c r="C350" s="203"/>
      <c r="D350" s="204" t="s">
        <v>72</v>
      </c>
      <c r="E350" s="205" t="s">
        <v>1152</v>
      </c>
      <c r="F350" s="205" t="s">
        <v>1153</v>
      </c>
      <c r="G350" s="203"/>
      <c r="H350" s="203"/>
      <c r="I350" s="206"/>
      <c r="J350" s="207">
        <f>BK350</f>
        <v>0</v>
      </c>
      <c r="K350" s="203"/>
      <c r="L350" s="208"/>
      <c r="M350" s="209"/>
      <c r="N350" s="210"/>
      <c r="O350" s="210"/>
      <c r="P350" s="211">
        <f>P351+P356</f>
        <v>0</v>
      </c>
      <c r="Q350" s="210"/>
      <c r="R350" s="211">
        <f>R351+R356</f>
        <v>0</v>
      </c>
      <c r="S350" s="210"/>
      <c r="T350" s="212">
        <f>T351+T356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3" t="s">
        <v>183</v>
      </c>
      <c r="AT350" s="214" t="s">
        <v>72</v>
      </c>
      <c r="AU350" s="214" t="s">
        <v>73</v>
      </c>
      <c r="AY350" s="213" t="s">
        <v>156</v>
      </c>
      <c r="BK350" s="215">
        <f>BK351+BK356</f>
        <v>0</v>
      </c>
    </row>
    <row r="351" s="12" customFormat="1" ht="22.8" customHeight="1">
      <c r="A351" s="12"/>
      <c r="B351" s="202"/>
      <c r="C351" s="203"/>
      <c r="D351" s="204" t="s">
        <v>72</v>
      </c>
      <c r="E351" s="216" t="s">
        <v>1393</v>
      </c>
      <c r="F351" s="216" t="s">
        <v>1394</v>
      </c>
      <c r="G351" s="203"/>
      <c r="H351" s="203"/>
      <c r="I351" s="206"/>
      <c r="J351" s="217">
        <f>BK351</f>
        <v>0</v>
      </c>
      <c r="K351" s="203"/>
      <c r="L351" s="208"/>
      <c r="M351" s="209"/>
      <c r="N351" s="210"/>
      <c r="O351" s="210"/>
      <c r="P351" s="211">
        <f>SUM(P352:P355)</f>
        <v>0</v>
      </c>
      <c r="Q351" s="210"/>
      <c r="R351" s="211">
        <f>SUM(R352:R355)</f>
        <v>0</v>
      </c>
      <c r="S351" s="210"/>
      <c r="T351" s="212">
        <f>SUM(T352:T355)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3" t="s">
        <v>183</v>
      </c>
      <c r="AT351" s="214" t="s">
        <v>72</v>
      </c>
      <c r="AU351" s="214" t="s">
        <v>81</v>
      </c>
      <c r="AY351" s="213" t="s">
        <v>156</v>
      </c>
      <c r="BK351" s="215">
        <f>SUM(BK352:BK355)</f>
        <v>0</v>
      </c>
    </row>
    <row r="352" s="2" customFormat="1" ht="16.5" customHeight="1">
      <c r="A352" s="38"/>
      <c r="B352" s="39"/>
      <c r="C352" s="218" t="s">
        <v>647</v>
      </c>
      <c r="D352" s="218" t="s">
        <v>158</v>
      </c>
      <c r="E352" s="219" t="s">
        <v>1395</v>
      </c>
      <c r="F352" s="220" t="s">
        <v>1396</v>
      </c>
      <c r="G352" s="221" t="s">
        <v>1397</v>
      </c>
      <c r="H352" s="222">
        <v>1</v>
      </c>
      <c r="I352" s="223"/>
      <c r="J352" s="224">
        <f>ROUND(I352*H352,2)</f>
        <v>0</v>
      </c>
      <c r="K352" s="220" t="s">
        <v>1</v>
      </c>
      <c r="L352" s="44"/>
      <c r="M352" s="225" t="s">
        <v>1</v>
      </c>
      <c r="N352" s="226" t="s">
        <v>38</v>
      </c>
      <c r="O352" s="91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162</v>
      </c>
      <c r="AT352" s="229" t="s">
        <v>158</v>
      </c>
      <c r="AU352" s="229" t="s">
        <v>83</v>
      </c>
      <c r="AY352" s="17" t="s">
        <v>156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81</v>
      </c>
      <c r="BK352" s="230">
        <f>ROUND(I352*H352,2)</f>
        <v>0</v>
      </c>
      <c r="BL352" s="17" t="s">
        <v>162</v>
      </c>
      <c r="BM352" s="229" t="s">
        <v>650</v>
      </c>
    </row>
    <row r="353" s="2" customFormat="1">
      <c r="A353" s="38"/>
      <c r="B353" s="39"/>
      <c r="C353" s="40"/>
      <c r="D353" s="231" t="s">
        <v>163</v>
      </c>
      <c r="E353" s="40"/>
      <c r="F353" s="232" t="s">
        <v>1396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163</v>
      </c>
      <c r="AU353" s="17" t="s">
        <v>83</v>
      </c>
    </row>
    <row r="354" s="2" customFormat="1" ht="16.5" customHeight="1">
      <c r="A354" s="38"/>
      <c r="B354" s="39"/>
      <c r="C354" s="218" t="s">
        <v>421</v>
      </c>
      <c r="D354" s="218" t="s">
        <v>158</v>
      </c>
      <c r="E354" s="219" t="s">
        <v>1398</v>
      </c>
      <c r="F354" s="220" t="s">
        <v>1399</v>
      </c>
      <c r="G354" s="221" t="s">
        <v>1397</v>
      </c>
      <c r="H354" s="222">
        <v>1</v>
      </c>
      <c r="I354" s="223"/>
      <c r="J354" s="224">
        <f>ROUND(I354*H354,2)</f>
        <v>0</v>
      </c>
      <c r="K354" s="220" t="s">
        <v>1</v>
      </c>
      <c r="L354" s="44"/>
      <c r="M354" s="225" t="s">
        <v>1</v>
      </c>
      <c r="N354" s="226" t="s">
        <v>38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162</v>
      </c>
      <c r="AT354" s="229" t="s">
        <v>158</v>
      </c>
      <c r="AU354" s="229" t="s">
        <v>83</v>
      </c>
      <c r="AY354" s="17" t="s">
        <v>156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81</v>
      </c>
      <c r="BK354" s="230">
        <f>ROUND(I354*H354,2)</f>
        <v>0</v>
      </c>
      <c r="BL354" s="17" t="s">
        <v>162</v>
      </c>
      <c r="BM354" s="229" t="s">
        <v>654</v>
      </c>
    </row>
    <row r="355" s="2" customFormat="1">
      <c r="A355" s="38"/>
      <c r="B355" s="39"/>
      <c r="C355" s="40"/>
      <c r="D355" s="231" t="s">
        <v>163</v>
      </c>
      <c r="E355" s="40"/>
      <c r="F355" s="232" t="s">
        <v>1399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163</v>
      </c>
      <c r="AU355" s="17" t="s">
        <v>83</v>
      </c>
    </row>
    <row r="356" s="12" customFormat="1" ht="22.8" customHeight="1">
      <c r="A356" s="12"/>
      <c r="B356" s="202"/>
      <c r="C356" s="203"/>
      <c r="D356" s="204" t="s">
        <v>72</v>
      </c>
      <c r="E356" s="216" t="s">
        <v>1400</v>
      </c>
      <c r="F356" s="216" t="s">
        <v>1401</v>
      </c>
      <c r="G356" s="203"/>
      <c r="H356" s="203"/>
      <c r="I356" s="206"/>
      <c r="J356" s="217">
        <f>BK356</f>
        <v>0</v>
      </c>
      <c r="K356" s="203"/>
      <c r="L356" s="208"/>
      <c r="M356" s="209"/>
      <c r="N356" s="210"/>
      <c r="O356" s="210"/>
      <c r="P356" s="211">
        <f>SUM(P357:P358)</f>
        <v>0</v>
      </c>
      <c r="Q356" s="210"/>
      <c r="R356" s="211">
        <f>SUM(R357:R358)</f>
        <v>0</v>
      </c>
      <c r="S356" s="210"/>
      <c r="T356" s="212">
        <f>SUM(T357:T358)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3" t="s">
        <v>183</v>
      </c>
      <c r="AT356" s="214" t="s">
        <v>72</v>
      </c>
      <c r="AU356" s="214" t="s">
        <v>81</v>
      </c>
      <c r="AY356" s="213" t="s">
        <v>156</v>
      </c>
      <c r="BK356" s="215">
        <f>SUM(BK357:BK358)</f>
        <v>0</v>
      </c>
    </row>
    <row r="357" s="2" customFormat="1" ht="16.5" customHeight="1">
      <c r="A357" s="38"/>
      <c r="B357" s="39"/>
      <c r="C357" s="218" t="s">
        <v>657</v>
      </c>
      <c r="D357" s="218" t="s">
        <v>158</v>
      </c>
      <c r="E357" s="219" t="s">
        <v>1402</v>
      </c>
      <c r="F357" s="220" t="s">
        <v>1403</v>
      </c>
      <c r="G357" s="221" t="s">
        <v>1182</v>
      </c>
      <c r="H357" s="222">
        <v>24</v>
      </c>
      <c r="I357" s="223"/>
      <c r="J357" s="224">
        <f>ROUND(I357*H357,2)</f>
        <v>0</v>
      </c>
      <c r="K357" s="220" t="s">
        <v>1</v>
      </c>
      <c r="L357" s="44"/>
      <c r="M357" s="225" t="s">
        <v>1</v>
      </c>
      <c r="N357" s="226" t="s">
        <v>38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162</v>
      </c>
      <c r="AT357" s="229" t="s">
        <v>158</v>
      </c>
      <c r="AU357" s="229" t="s">
        <v>83</v>
      </c>
      <c r="AY357" s="17" t="s">
        <v>156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81</v>
      </c>
      <c r="BK357" s="230">
        <f>ROUND(I357*H357,2)</f>
        <v>0</v>
      </c>
      <c r="BL357" s="17" t="s">
        <v>162</v>
      </c>
      <c r="BM357" s="229" t="s">
        <v>660</v>
      </c>
    </row>
    <row r="358" s="2" customFormat="1">
      <c r="A358" s="38"/>
      <c r="B358" s="39"/>
      <c r="C358" s="40"/>
      <c r="D358" s="231" t="s">
        <v>163</v>
      </c>
      <c r="E358" s="40"/>
      <c r="F358" s="232" t="s">
        <v>1403</v>
      </c>
      <c r="G358" s="40"/>
      <c r="H358" s="40"/>
      <c r="I358" s="233"/>
      <c r="J358" s="40"/>
      <c r="K358" s="40"/>
      <c r="L358" s="44"/>
      <c r="M358" s="279"/>
      <c r="N358" s="280"/>
      <c r="O358" s="281"/>
      <c r="P358" s="281"/>
      <c r="Q358" s="281"/>
      <c r="R358" s="281"/>
      <c r="S358" s="281"/>
      <c r="T358" s="28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163</v>
      </c>
      <c r="AU358" s="17" t="s">
        <v>83</v>
      </c>
    </row>
    <row r="359" s="2" customFormat="1" ht="6.96" customHeight="1">
      <c r="A359" s="38"/>
      <c r="B359" s="66"/>
      <c r="C359" s="67"/>
      <c r="D359" s="67"/>
      <c r="E359" s="67"/>
      <c r="F359" s="67"/>
      <c r="G359" s="67"/>
      <c r="H359" s="67"/>
      <c r="I359" s="67"/>
      <c r="J359" s="67"/>
      <c r="K359" s="67"/>
      <c r="L359" s="44"/>
      <c r="M359" s="38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</row>
  </sheetData>
  <sheetProtection sheet="1" autoFilter="0" formatColumns="0" formatRows="0" objects="1" scenarios="1" spinCount="100000" saltValue="xFjT+AkjBKRCbWbdJMrV1GBKXtwEiojB83OZXVww2sCPVuuLrpRSF1bl7J3WWRgQdSWAL/DPP4QXBlwS6tuIOQ==" hashValue="D4t6RVeLdpWVWKfMMOVuuQ77Gf+0s6RLBHViKl9FbvNVgsi4ld4S8GOFlQ27zCa1kd3/K5TEDgvqsH2rPBqMnQ==" algorithmName="SHA-512" password="CC35"/>
  <autoFilter ref="C129:K35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SOŠ a SOU Sušice - obj. č.p.1413/II. Na Hrázi, Sušice - Návrh úspor energie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ROUND((SUM(BE130:BE268)),  2)</f>
        <v>0</v>
      </c>
      <c r="G33" s="38"/>
      <c r="H33" s="38"/>
      <c r="I33" s="155">
        <v>0.20999999999999999</v>
      </c>
      <c r="J33" s="154">
        <f>ROUND(((SUM(BE130:BE268))*I33),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ROUND((SUM(BF130:BF268)),  2)</f>
        <v>0</v>
      </c>
      <c r="G34" s="38"/>
      <c r="H34" s="38"/>
      <c r="I34" s="155">
        <v>0.12</v>
      </c>
      <c r="J34" s="154">
        <f>ROUND(((SUM(BF130:BF268))*I34),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ROUND((SUM(BG130:BG268)),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ROUND((SUM(BH130:BH268)),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ROUND((SUM(BI130:BI268)),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SOŠ a SOU Sušice - obj. č.p.1413/II. Na Hrázi, Sušice - Návrh úspor energie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022 - Dílny - vzduchotechnika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1405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1165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124</v>
      </c>
      <c r="E100" s="182"/>
      <c r="F100" s="182"/>
      <c r="G100" s="182"/>
      <c r="H100" s="182"/>
      <c r="I100" s="182"/>
      <c r="J100" s="183">
        <f>J148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126</v>
      </c>
      <c r="E101" s="188"/>
      <c r="F101" s="188"/>
      <c r="G101" s="188"/>
      <c r="H101" s="188"/>
      <c r="I101" s="188"/>
      <c r="J101" s="189">
        <f>J149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1166</v>
      </c>
      <c r="E102" s="188"/>
      <c r="F102" s="188"/>
      <c r="G102" s="188"/>
      <c r="H102" s="188"/>
      <c r="I102" s="188"/>
      <c r="J102" s="189">
        <f>J160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1406</v>
      </c>
      <c r="E103" s="188"/>
      <c r="F103" s="188"/>
      <c r="G103" s="188"/>
      <c r="H103" s="188"/>
      <c r="I103" s="188"/>
      <c r="J103" s="189">
        <f>J163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131</v>
      </c>
      <c r="E104" s="188"/>
      <c r="F104" s="188"/>
      <c r="G104" s="188"/>
      <c r="H104" s="188"/>
      <c r="I104" s="188"/>
      <c r="J104" s="189">
        <f>J224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132</v>
      </c>
      <c r="E105" s="188"/>
      <c r="F105" s="188"/>
      <c r="G105" s="188"/>
      <c r="H105" s="188"/>
      <c r="I105" s="188"/>
      <c r="J105" s="189">
        <f>J231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135</v>
      </c>
      <c r="E106" s="188"/>
      <c r="F106" s="188"/>
      <c r="G106" s="188"/>
      <c r="H106" s="188"/>
      <c r="I106" s="188"/>
      <c r="J106" s="189">
        <f>J250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1170</v>
      </c>
      <c r="E107" s="182"/>
      <c r="F107" s="182"/>
      <c r="G107" s="182"/>
      <c r="H107" s="182"/>
      <c r="I107" s="182"/>
      <c r="J107" s="183">
        <f>J255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9"/>
      <c r="C108" s="180"/>
      <c r="D108" s="181" t="s">
        <v>138</v>
      </c>
      <c r="E108" s="182"/>
      <c r="F108" s="182"/>
      <c r="G108" s="182"/>
      <c r="H108" s="182"/>
      <c r="I108" s="182"/>
      <c r="J108" s="183">
        <f>J258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1171</v>
      </c>
      <c r="E109" s="188"/>
      <c r="F109" s="188"/>
      <c r="G109" s="188"/>
      <c r="H109" s="188"/>
      <c r="I109" s="188"/>
      <c r="J109" s="189">
        <f>J259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1172</v>
      </c>
      <c r="E110" s="188"/>
      <c r="F110" s="188"/>
      <c r="G110" s="188"/>
      <c r="H110" s="188"/>
      <c r="I110" s="188"/>
      <c r="J110" s="189">
        <f>J266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141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4" t="str">
        <f>E7</f>
        <v>SOŠ a SOU Sušice - obj. č.p.1413/II. Na Hrázi, Sušice - Návrh úspor energie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103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022 - Dílny - vzduchotechnika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32" t="s">
        <v>22</v>
      </c>
      <c r="J124" s="79" t="str">
        <f>IF(J12="","",J12)</f>
        <v>24. 4. 2025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30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142</v>
      </c>
      <c r="D129" s="194" t="s">
        <v>58</v>
      </c>
      <c r="E129" s="194" t="s">
        <v>54</v>
      </c>
      <c r="F129" s="194" t="s">
        <v>55</v>
      </c>
      <c r="G129" s="194" t="s">
        <v>143</v>
      </c>
      <c r="H129" s="194" t="s">
        <v>144</v>
      </c>
      <c r="I129" s="194" t="s">
        <v>145</v>
      </c>
      <c r="J129" s="194" t="s">
        <v>107</v>
      </c>
      <c r="K129" s="195" t="s">
        <v>146</v>
      </c>
      <c r="L129" s="196"/>
      <c r="M129" s="100" t="s">
        <v>1</v>
      </c>
      <c r="N129" s="101" t="s">
        <v>37</v>
      </c>
      <c r="O129" s="101" t="s">
        <v>147</v>
      </c>
      <c r="P129" s="101" t="s">
        <v>148</v>
      </c>
      <c r="Q129" s="101" t="s">
        <v>149</v>
      </c>
      <c r="R129" s="101" t="s">
        <v>150</v>
      </c>
      <c r="S129" s="101" t="s">
        <v>151</v>
      </c>
      <c r="T129" s="102" t="s">
        <v>152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153</v>
      </c>
      <c r="D130" s="40"/>
      <c r="E130" s="40"/>
      <c r="F130" s="40"/>
      <c r="G130" s="40"/>
      <c r="H130" s="40"/>
      <c r="I130" s="40"/>
      <c r="J130" s="197">
        <f>BK130</f>
        <v>0</v>
      </c>
      <c r="K130" s="40"/>
      <c r="L130" s="44"/>
      <c r="M130" s="103"/>
      <c r="N130" s="198"/>
      <c r="O130" s="104"/>
      <c r="P130" s="199">
        <f>P131+P148+P255+P258</f>
        <v>0</v>
      </c>
      <c r="Q130" s="104"/>
      <c r="R130" s="199">
        <f>R131+R148+R255+R258</f>
        <v>0</v>
      </c>
      <c r="S130" s="104"/>
      <c r="T130" s="200">
        <f>T131+T148+T255+T258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109</v>
      </c>
      <c r="BK130" s="201">
        <f>BK131+BK148+BK255+BK258</f>
        <v>0</v>
      </c>
    </row>
    <row r="131" s="12" customFormat="1" ht="25.92" customHeight="1">
      <c r="A131" s="12"/>
      <c r="B131" s="202"/>
      <c r="C131" s="203"/>
      <c r="D131" s="204" t="s">
        <v>72</v>
      </c>
      <c r="E131" s="205" t="s">
        <v>154</v>
      </c>
      <c r="F131" s="205" t="s">
        <v>155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P132+P135</f>
        <v>0</v>
      </c>
      <c r="Q131" s="210"/>
      <c r="R131" s="211">
        <f>R132+R135</f>
        <v>0</v>
      </c>
      <c r="S131" s="210"/>
      <c r="T131" s="212">
        <f>T132+T135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73</v>
      </c>
      <c r="AY131" s="213" t="s">
        <v>156</v>
      </c>
      <c r="BK131" s="215">
        <f>BK132+BK135</f>
        <v>0</v>
      </c>
    </row>
    <row r="132" s="12" customFormat="1" ht="22.8" customHeight="1">
      <c r="A132" s="12"/>
      <c r="B132" s="202"/>
      <c r="C132" s="203"/>
      <c r="D132" s="204" t="s">
        <v>72</v>
      </c>
      <c r="E132" s="216" t="s">
        <v>176</v>
      </c>
      <c r="F132" s="216" t="s">
        <v>1407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SUM(P133:P134)</f>
        <v>0</v>
      </c>
      <c r="Q132" s="210"/>
      <c r="R132" s="211">
        <f>SUM(R133:R134)</f>
        <v>0</v>
      </c>
      <c r="S132" s="210"/>
      <c r="T132" s="212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81</v>
      </c>
      <c r="AT132" s="214" t="s">
        <v>72</v>
      </c>
      <c r="AU132" s="214" t="s">
        <v>81</v>
      </c>
      <c r="AY132" s="213" t="s">
        <v>156</v>
      </c>
      <c r="BK132" s="215">
        <f>SUM(BK133:BK134)</f>
        <v>0</v>
      </c>
    </row>
    <row r="133" s="2" customFormat="1" ht="24.15" customHeight="1">
      <c r="A133" s="38"/>
      <c r="B133" s="39"/>
      <c r="C133" s="218" t="s">
        <v>81</v>
      </c>
      <c r="D133" s="218" t="s">
        <v>158</v>
      </c>
      <c r="E133" s="219" t="s">
        <v>1408</v>
      </c>
      <c r="F133" s="220" t="s">
        <v>1409</v>
      </c>
      <c r="G133" s="221" t="s">
        <v>161</v>
      </c>
      <c r="H133" s="222">
        <v>7.5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162</v>
      </c>
      <c r="AT133" s="229" t="s">
        <v>158</v>
      </c>
      <c r="AU133" s="229" t="s">
        <v>83</v>
      </c>
      <c r="AY133" s="17" t="s">
        <v>156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162</v>
      </c>
      <c r="BM133" s="229" t="s">
        <v>83</v>
      </c>
    </row>
    <row r="134" s="2" customFormat="1">
      <c r="A134" s="38"/>
      <c r="B134" s="39"/>
      <c r="C134" s="40"/>
      <c r="D134" s="231" t="s">
        <v>163</v>
      </c>
      <c r="E134" s="40"/>
      <c r="F134" s="232" t="s">
        <v>1409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163</v>
      </c>
      <c r="AU134" s="17" t="s">
        <v>83</v>
      </c>
    </row>
    <row r="135" s="12" customFormat="1" ht="22.8" customHeight="1">
      <c r="A135" s="12"/>
      <c r="B135" s="202"/>
      <c r="C135" s="203"/>
      <c r="D135" s="204" t="s">
        <v>72</v>
      </c>
      <c r="E135" s="216" t="s">
        <v>201</v>
      </c>
      <c r="F135" s="216" t="s">
        <v>1173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SUM(P136:P147)</f>
        <v>0</v>
      </c>
      <c r="Q135" s="210"/>
      <c r="R135" s="211">
        <f>SUM(R136:R147)</f>
        <v>0</v>
      </c>
      <c r="S135" s="210"/>
      <c r="T135" s="212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156</v>
      </c>
      <c r="BK135" s="215">
        <f>SUM(BK136:BK147)</f>
        <v>0</v>
      </c>
    </row>
    <row r="136" s="2" customFormat="1" ht="33" customHeight="1">
      <c r="A136" s="38"/>
      <c r="B136" s="39"/>
      <c r="C136" s="218" t="s">
        <v>83</v>
      </c>
      <c r="D136" s="218" t="s">
        <v>158</v>
      </c>
      <c r="E136" s="219" t="s">
        <v>1174</v>
      </c>
      <c r="F136" s="220" t="s">
        <v>1175</v>
      </c>
      <c r="G136" s="221" t="s">
        <v>161</v>
      </c>
      <c r="H136" s="222">
        <v>44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162</v>
      </c>
      <c r="AT136" s="229" t="s">
        <v>158</v>
      </c>
      <c r="AU136" s="229" t="s">
        <v>83</v>
      </c>
      <c r="AY136" s="17" t="s">
        <v>156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162</v>
      </c>
      <c r="BM136" s="229" t="s">
        <v>162</v>
      </c>
    </row>
    <row r="137" s="2" customFormat="1">
      <c r="A137" s="38"/>
      <c r="B137" s="39"/>
      <c r="C137" s="40"/>
      <c r="D137" s="231" t="s">
        <v>163</v>
      </c>
      <c r="E137" s="40"/>
      <c r="F137" s="232" t="s">
        <v>1175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163</v>
      </c>
      <c r="AU137" s="17" t="s">
        <v>83</v>
      </c>
    </row>
    <row r="138" s="2" customFormat="1" ht="37.8" customHeight="1">
      <c r="A138" s="38"/>
      <c r="B138" s="39"/>
      <c r="C138" s="218" t="s">
        <v>172</v>
      </c>
      <c r="D138" s="218" t="s">
        <v>158</v>
      </c>
      <c r="E138" s="219" t="s">
        <v>1176</v>
      </c>
      <c r="F138" s="220" t="s">
        <v>1177</v>
      </c>
      <c r="G138" s="221" t="s">
        <v>161</v>
      </c>
      <c r="H138" s="222">
        <v>1232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162</v>
      </c>
      <c r="AT138" s="229" t="s">
        <v>158</v>
      </c>
      <c r="AU138" s="229" t="s">
        <v>83</v>
      </c>
      <c r="AY138" s="17" t="s">
        <v>156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162</v>
      </c>
      <c r="BM138" s="229" t="s">
        <v>176</v>
      </c>
    </row>
    <row r="139" s="2" customFormat="1">
      <c r="A139" s="38"/>
      <c r="B139" s="39"/>
      <c r="C139" s="40"/>
      <c r="D139" s="231" t="s">
        <v>163</v>
      </c>
      <c r="E139" s="40"/>
      <c r="F139" s="232" t="s">
        <v>1177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163</v>
      </c>
      <c r="AU139" s="17" t="s">
        <v>83</v>
      </c>
    </row>
    <row r="140" s="2" customFormat="1" ht="33" customHeight="1">
      <c r="A140" s="38"/>
      <c r="B140" s="39"/>
      <c r="C140" s="218" t="s">
        <v>162</v>
      </c>
      <c r="D140" s="218" t="s">
        <v>158</v>
      </c>
      <c r="E140" s="219" t="s">
        <v>1178</v>
      </c>
      <c r="F140" s="220" t="s">
        <v>1179</v>
      </c>
      <c r="G140" s="221" t="s">
        <v>161</v>
      </c>
      <c r="H140" s="222">
        <v>44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162</v>
      </c>
      <c r="AT140" s="229" t="s">
        <v>158</v>
      </c>
      <c r="AU140" s="229" t="s">
        <v>83</v>
      </c>
      <c r="AY140" s="17" t="s">
        <v>156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162</v>
      </c>
      <c r="BM140" s="229" t="s">
        <v>181</v>
      </c>
    </row>
    <row r="141" s="2" customFormat="1">
      <c r="A141" s="38"/>
      <c r="B141" s="39"/>
      <c r="C141" s="40"/>
      <c r="D141" s="231" t="s">
        <v>163</v>
      </c>
      <c r="E141" s="40"/>
      <c r="F141" s="232" t="s">
        <v>1179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83</v>
      </c>
    </row>
    <row r="142" s="2" customFormat="1" ht="16.5" customHeight="1">
      <c r="A142" s="38"/>
      <c r="B142" s="39"/>
      <c r="C142" s="218" t="s">
        <v>183</v>
      </c>
      <c r="D142" s="218" t="s">
        <v>158</v>
      </c>
      <c r="E142" s="219" t="s">
        <v>1180</v>
      </c>
      <c r="F142" s="220" t="s">
        <v>1181</v>
      </c>
      <c r="G142" s="221" t="s">
        <v>1182</v>
      </c>
      <c r="H142" s="222">
        <v>8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162</v>
      </c>
      <c r="AT142" s="229" t="s">
        <v>158</v>
      </c>
      <c r="AU142" s="229" t="s">
        <v>83</v>
      </c>
      <c r="AY142" s="17" t="s">
        <v>156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162</v>
      </c>
      <c r="BM142" s="229" t="s">
        <v>186</v>
      </c>
    </row>
    <row r="143" s="2" customFormat="1">
      <c r="A143" s="38"/>
      <c r="B143" s="39"/>
      <c r="C143" s="40"/>
      <c r="D143" s="231" t="s">
        <v>163</v>
      </c>
      <c r="E143" s="40"/>
      <c r="F143" s="232" t="s">
        <v>1181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163</v>
      </c>
      <c r="AU143" s="17" t="s">
        <v>83</v>
      </c>
    </row>
    <row r="144" s="2" customFormat="1" ht="16.5" customHeight="1">
      <c r="A144" s="38"/>
      <c r="B144" s="39"/>
      <c r="C144" s="218" t="s">
        <v>176</v>
      </c>
      <c r="D144" s="218" t="s">
        <v>158</v>
      </c>
      <c r="E144" s="219" t="s">
        <v>534</v>
      </c>
      <c r="F144" s="220" t="s">
        <v>535</v>
      </c>
      <c r="G144" s="221" t="s">
        <v>161</v>
      </c>
      <c r="H144" s="222">
        <v>1550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162</v>
      </c>
      <c r="AT144" s="229" t="s">
        <v>158</v>
      </c>
      <c r="AU144" s="229" t="s">
        <v>83</v>
      </c>
      <c r="AY144" s="17" t="s">
        <v>156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162</v>
      </c>
      <c r="BM144" s="229" t="s">
        <v>8</v>
      </c>
    </row>
    <row r="145" s="2" customFormat="1">
      <c r="A145" s="38"/>
      <c r="B145" s="39"/>
      <c r="C145" s="40"/>
      <c r="D145" s="231" t="s">
        <v>163</v>
      </c>
      <c r="E145" s="40"/>
      <c r="F145" s="232" t="s">
        <v>535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163</v>
      </c>
      <c r="AU145" s="17" t="s">
        <v>83</v>
      </c>
    </row>
    <row r="146" s="2" customFormat="1" ht="24.15" customHeight="1">
      <c r="A146" s="38"/>
      <c r="B146" s="39"/>
      <c r="C146" s="218" t="s">
        <v>191</v>
      </c>
      <c r="D146" s="218" t="s">
        <v>158</v>
      </c>
      <c r="E146" s="219" t="s">
        <v>1410</v>
      </c>
      <c r="F146" s="220" t="s">
        <v>1411</v>
      </c>
      <c r="G146" s="221" t="s">
        <v>208</v>
      </c>
      <c r="H146" s="222">
        <v>0.80000000000000004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162</v>
      </c>
      <c r="AT146" s="229" t="s">
        <v>158</v>
      </c>
      <c r="AU146" s="229" t="s">
        <v>83</v>
      </c>
      <c r="AY146" s="17" t="s">
        <v>156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162</v>
      </c>
      <c r="BM146" s="229" t="s">
        <v>195</v>
      </c>
    </row>
    <row r="147" s="2" customFormat="1">
      <c r="A147" s="38"/>
      <c r="B147" s="39"/>
      <c r="C147" s="40"/>
      <c r="D147" s="231" t="s">
        <v>163</v>
      </c>
      <c r="E147" s="40"/>
      <c r="F147" s="232" t="s">
        <v>1411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163</v>
      </c>
      <c r="AU147" s="17" t="s">
        <v>83</v>
      </c>
    </row>
    <row r="148" s="12" customFormat="1" ht="25.92" customHeight="1">
      <c r="A148" s="12"/>
      <c r="B148" s="202"/>
      <c r="C148" s="203"/>
      <c r="D148" s="204" t="s">
        <v>72</v>
      </c>
      <c r="E148" s="205" t="s">
        <v>675</v>
      </c>
      <c r="F148" s="205" t="s">
        <v>676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P149+P160+P163+P224+P231+P250</f>
        <v>0</v>
      </c>
      <c r="Q148" s="210"/>
      <c r="R148" s="211">
        <f>R149+R160+R163+R224+R231+R250</f>
        <v>0</v>
      </c>
      <c r="S148" s="210"/>
      <c r="T148" s="212">
        <f>T149+T160+T163+T224+T231+T250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83</v>
      </c>
      <c r="AT148" s="214" t="s">
        <v>72</v>
      </c>
      <c r="AU148" s="214" t="s">
        <v>73</v>
      </c>
      <c r="AY148" s="213" t="s">
        <v>156</v>
      </c>
      <c r="BK148" s="215">
        <f>BK149+BK160+BK163+BK224+BK231+BK250</f>
        <v>0</v>
      </c>
    </row>
    <row r="149" s="12" customFormat="1" ht="22.8" customHeight="1">
      <c r="A149" s="12"/>
      <c r="B149" s="202"/>
      <c r="C149" s="203"/>
      <c r="D149" s="204" t="s">
        <v>72</v>
      </c>
      <c r="E149" s="216" t="s">
        <v>702</v>
      </c>
      <c r="F149" s="216" t="s">
        <v>703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SUM(P150:P159)</f>
        <v>0</v>
      </c>
      <c r="Q149" s="210"/>
      <c r="R149" s="211">
        <f>SUM(R150:R159)</f>
        <v>0</v>
      </c>
      <c r="S149" s="210"/>
      <c r="T149" s="212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72</v>
      </c>
      <c r="AU149" s="214" t="s">
        <v>81</v>
      </c>
      <c r="AY149" s="213" t="s">
        <v>156</v>
      </c>
      <c r="BK149" s="215">
        <f>SUM(BK150:BK159)</f>
        <v>0</v>
      </c>
    </row>
    <row r="150" s="2" customFormat="1" ht="24.15" customHeight="1">
      <c r="A150" s="38"/>
      <c r="B150" s="39"/>
      <c r="C150" s="218" t="s">
        <v>181</v>
      </c>
      <c r="D150" s="218" t="s">
        <v>158</v>
      </c>
      <c r="E150" s="219" t="s">
        <v>1412</v>
      </c>
      <c r="F150" s="220" t="s">
        <v>1413</v>
      </c>
      <c r="G150" s="221" t="s">
        <v>161</v>
      </c>
      <c r="H150" s="222">
        <v>59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199</v>
      </c>
      <c r="AT150" s="229" t="s">
        <v>158</v>
      </c>
      <c r="AU150" s="229" t="s">
        <v>83</v>
      </c>
      <c r="AY150" s="17" t="s">
        <v>156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199</v>
      </c>
      <c r="BM150" s="229" t="s">
        <v>199</v>
      </c>
    </row>
    <row r="151" s="2" customFormat="1">
      <c r="A151" s="38"/>
      <c r="B151" s="39"/>
      <c r="C151" s="40"/>
      <c r="D151" s="231" t="s">
        <v>163</v>
      </c>
      <c r="E151" s="40"/>
      <c r="F151" s="232" t="s">
        <v>1413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163</v>
      </c>
      <c r="AU151" s="17" t="s">
        <v>83</v>
      </c>
    </row>
    <row r="152" s="2" customFormat="1" ht="16.5" customHeight="1">
      <c r="A152" s="38"/>
      <c r="B152" s="39"/>
      <c r="C152" s="258" t="s">
        <v>201</v>
      </c>
      <c r="D152" s="258" t="s">
        <v>254</v>
      </c>
      <c r="E152" s="259" t="s">
        <v>1414</v>
      </c>
      <c r="F152" s="260" t="s">
        <v>1415</v>
      </c>
      <c r="G152" s="261" t="s">
        <v>161</v>
      </c>
      <c r="H152" s="262">
        <v>59</v>
      </c>
      <c r="I152" s="263"/>
      <c r="J152" s="264">
        <f>ROUND(I152*H152,2)</f>
        <v>0</v>
      </c>
      <c r="K152" s="260" t="s">
        <v>1</v>
      </c>
      <c r="L152" s="265"/>
      <c r="M152" s="266" t="s">
        <v>1</v>
      </c>
      <c r="N152" s="267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241</v>
      </c>
      <c r="AT152" s="229" t="s">
        <v>254</v>
      </c>
      <c r="AU152" s="229" t="s">
        <v>83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199</v>
      </c>
      <c r="BM152" s="229" t="s">
        <v>204</v>
      </c>
    </row>
    <row r="153" s="2" customFormat="1">
      <c r="A153" s="38"/>
      <c r="B153" s="39"/>
      <c r="C153" s="40"/>
      <c r="D153" s="231" t="s">
        <v>163</v>
      </c>
      <c r="E153" s="40"/>
      <c r="F153" s="232" t="s">
        <v>1415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163</v>
      </c>
      <c r="AU153" s="17" t="s">
        <v>83</v>
      </c>
    </row>
    <row r="154" s="2" customFormat="1" ht="33" customHeight="1">
      <c r="A154" s="38"/>
      <c r="B154" s="39"/>
      <c r="C154" s="218" t="s">
        <v>186</v>
      </c>
      <c r="D154" s="218" t="s">
        <v>158</v>
      </c>
      <c r="E154" s="219" t="s">
        <v>1416</v>
      </c>
      <c r="F154" s="220" t="s">
        <v>1417</v>
      </c>
      <c r="G154" s="221" t="s">
        <v>208</v>
      </c>
      <c r="H154" s="222">
        <v>9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199</v>
      </c>
      <c r="AT154" s="229" t="s">
        <v>158</v>
      </c>
      <c r="AU154" s="229" t="s">
        <v>83</v>
      </c>
      <c r="AY154" s="17" t="s">
        <v>156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199</v>
      </c>
      <c r="BM154" s="229" t="s">
        <v>209</v>
      </c>
    </row>
    <row r="155" s="2" customFormat="1">
      <c r="A155" s="38"/>
      <c r="B155" s="39"/>
      <c r="C155" s="40"/>
      <c r="D155" s="231" t="s">
        <v>163</v>
      </c>
      <c r="E155" s="40"/>
      <c r="F155" s="232" t="s">
        <v>1417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163</v>
      </c>
      <c r="AU155" s="17" t="s">
        <v>83</v>
      </c>
    </row>
    <row r="156" s="2" customFormat="1" ht="16.5" customHeight="1">
      <c r="A156" s="38"/>
      <c r="B156" s="39"/>
      <c r="C156" s="258" t="s">
        <v>212</v>
      </c>
      <c r="D156" s="258" t="s">
        <v>254</v>
      </c>
      <c r="E156" s="259" t="s">
        <v>1414</v>
      </c>
      <c r="F156" s="260" t="s">
        <v>1415</v>
      </c>
      <c r="G156" s="261" t="s">
        <v>161</v>
      </c>
      <c r="H156" s="262">
        <v>18</v>
      </c>
      <c r="I156" s="263"/>
      <c r="J156" s="264">
        <f>ROUND(I156*H156,2)</f>
        <v>0</v>
      </c>
      <c r="K156" s="260" t="s">
        <v>1</v>
      </c>
      <c r="L156" s="265"/>
      <c r="M156" s="266" t="s">
        <v>1</v>
      </c>
      <c r="N156" s="267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241</v>
      </c>
      <c r="AT156" s="229" t="s">
        <v>254</v>
      </c>
      <c r="AU156" s="229" t="s">
        <v>83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199</v>
      </c>
      <c r="BM156" s="229" t="s">
        <v>216</v>
      </c>
    </row>
    <row r="157" s="2" customFormat="1">
      <c r="A157" s="38"/>
      <c r="B157" s="39"/>
      <c r="C157" s="40"/>
      <c r="D157" s="231" t="s">
        <v>163</v>
      </c>
      <c r="E157" s="40"/>
      <c r="F157" s="232" t="s">
        <v>1415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163</v>
      </c>
      <c r="AU157" s="17" t="s">
        <v>83</v>
      </c>
    </row>
    <row r="158" s="2" customFormat="1" ht="24.15" customHeight="1">
      <c r="A158" s="38"/>
      <c r="B158" s="39"/>
      <c r="C158" s="218" t="s">
        <v>8</v>
      </c>
      <c r="D158" s="218" t="s">
        <v>158</v>
      </c>
      <c r="E158" s="219" t="s">
        <v>1198</v>
      </c>
      <c r="F158" s="220" t="s">
        <v>1199</v>
      </c>
      <c r="G158" s="221" t="s">
        <v>194</v>
      </c>
      <c r="H158" s="222">
        <v>0.072999999999999995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199</v>
      </c>
      <c r="AT158" s="229" t="s">
        <v>158</v>
      </c>
      <c r="AU158" s="229" t="s">
        <v>83</v>
      </c>
      <c r="AY158" s="17" t="s">
        <v>156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199</v>
      </c>
      <c r="BM158" s="229" t="s">
        <v>220</v>
      </c>
    </row>
    <row r="159" s="2" customFormat="1">
      <c r="A159" s="38"/>
      <c r="B159" s="39"/>
      <c r="C159" s="40"/>
      <c r="D159" s="231" t="s">
        <v>163</v>
      </c>
      <c r="E159" s="40"/>
      <c r="F159" s="232" t="s">
        <v>1199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163</v>
      </c>
      <c r="AU159" s="17" t="s">
        <v>83</v>
      </c>
    </row>
    <row r="160" s="12" customFormat="1" ht="22.8" customHeight="1">
      <c r="A160" s="12"/>
      <c r="B160" s="202"/>
      <c r="C160" s="203"/>
      <c r="D160" s="204" t="s">
        <v>72</v>
      </c>
      <c r="E160" s="216" t="s">
        <v>1200</v>
      </c>
      <c r="F160" s="216" t="s">
        <v>1201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SUM(P161:P162)</f>
        <v>0</v>
      </c>
      <c r="Q160" s="210"/>
      <c r="R160" s="211">
        <f>SUM(R161:R162)</f>
        <v>0</v>
      </c>
      <c r="S160" s="210"/>
      <c r="T160" s="212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83</v>
      </c>
      <c r="AT160" s="214" t="s">
        <v>72</v>
      </c>
      <c r="AU160" s="214" t="s">
        <v>81</v>
      </c>
      <c r="AY160" s="213" t="s">
        <v>156</v>
      </c>
      <c r="BK160" s="215">
        <f>SUM(BK161:BK162)</f>
        <v>0</v>
      </c>
    </row>
    <row r="161" s="2" customFormat="1" ht="24.15" customHeight="1">
      <c r="A161" s="38"/>
      <c r="B161" s="39"/>
      <c r="C161" s="218" t="s">
        <v>222</v>
      </c>
      <c r="D161" s="218" t="s">
        <v>158</v>
      </c>
      <c r="E161" s="219" t="s">
        <v>1418</v>
      </c>
      <c r="F161" s="220" t="s">
        <v>1419</v>
      </c>
      <c r="G161" s="221" t="s">
        <v>1185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199</v>
      </c>
      <c r="AT161" s="229" t="s">
        <v>158</v>
      </c>
      <c r="AU161" s="229" t="s">
        <v>83</v>
      </c>
      <c r="AY161" s="17" t="s">
        <v>156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199</v>
      </c>
      <c r="BM161" s="229" t="s">
        <v>225</v>
      </c>
    </row>
    <row r="162" s="2" customFormat="1">
      <c r="A162" s="38"/>
      <c r="B162" s="39"/>
      <c r="C162" s="40"/>
      <c r="D162" s="231" t="s">
        <v>163</v>
      </c>
      <c r="E162" s="40"/>
      <c r="F162" s="232" t="s">
        <v>1419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163</v>
      </c>
      <c r="AU162" s="17" t="s">
        <v>83</v>
      </c>
    </row>
    <row r="163" s="12" customFormat="1" ht="22.8" customHeight="1">
      <c r="A163" s="12"/>
      <c r="B163" s="202"/>
      <c r="C163" s="203"/>
      <c r="D163" s="204" t="s">
        <v>72</v>
      </c>
      <c r="E163" s="216" t="s">
        <v>1420</v>
      </c>
      <c r="F163" s="216" t="s">
        <v>1421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SUM(P164:P223)</f>
        <v>0</v>
      </c>
      <c r="Q163" s="210"/>
      <c r="R163" s="211">
        <f>SUM(R164:R223)</f>
        <v>0</v>
      </c>
      <c r="S163" s="210"/>
      <c r="T163" s="212">
        <f>SUM(T164:T223)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83</v>
      </c>
      <c r="AT163" s="214" t="s">
        <v>72</v>
      </c>
      <c r="AU163" s="214" t="s">
        <v>81</v>
      </c>
      <c r="AY163" s="213" t="s">
        <v>156</v>
      </c>
      <c r="BK163" s="215">
        <f>SUM(BK164:BK223)</f>
        <v>0</v>
      </c>
    </row>
    <row r="164" s="2" customFormat="1" ht="24.15" customHeight="1">
      <c r="A164" s="38"/>
      <c r="B164" s="39"/>
      <c r="C164" s="218" t="s">
        <v>195</v>
      </c>
      <c r="D164" s="218" t="s">
        <v>158</v>
      </c>
      <c r="E164" s="219" t="s">
        <v>1422</v>
      </c>
      <c r="F164" s="220" t="s">
        <v>1423</v>
      </c>
      <c r="G164" s="221" t="s">
        <v>215</v>
      </c>
      <c r="H164" s="222">
        <v>4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199</v>
      </c>
      <c r="AT164" s="229" t="s">
        <v>158</v>
      </c>
      <c r="AU164" s="229" t="s">
        <v>83</v>
      </c>
      <c r="AY164" s="17" t="s">
        <v>156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199</v>
      </c>
      <c r="BM164" s="229" t="s">
        <v>229</v>
      </c>
    </row>
    <row r="165" s="2" customFormat="1">
      <c r="A165" s="38"/>
      <c r="B165" s="39"/>
      <c r="C165" s="40"/>
      <c r="D165" s="231" t="s">
        <v>163</v>
      </c>
      <c r="E165" s="40"/>
      <c r="F165" s="232" t="s">
        <v>1423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163</v>
      </c>
      <c r="AU165" s="17" t="s">
        <v>83</v>
      </c>
    </row>
    <row r="166" s="2" customFormat="1" ht="33" customHeight="1">
      <c r="A166" s="38"/>
      <c r="B166" s="39"/>
      <c r="C166" s="218" t="s">
        <v>232</v>
      </c>
      <c r="D166" s="218" t="s">
        <v>158</v>
      </c>
      <c r="E166" s="219" t="s">
        <v>1424</v>
      </c>
      <c r="F166" s="220" t="s">
        <v>1425</v>
      </c>
      <c r="G166" s="221" t="s">
        <v>215</v>
      </c>
      <c r="H166" s="222">
        <v>3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199</v>
      </c>
      <c r="AT166" s="229" t="s">
        <v>158</v>
      </c>
      <c r="AU166" s="229" t="s">
        <v>83</v>
      </c>
      <c r="AY166" s="17" t="s">
        <v>156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199</v>
      </c>
      <c r="BM166" s="229" t="s">
        <v>235</v>
      </c>
    </row>
    <row r="167" s="2" customFormat="1">
      <c r="A167" s="38"/>
      <c r="B167" s="39"/>
      <c r="C167" s="40"/>
      <c r="D167" s="231" t="s">
        <v>163</v>
      </c>
      <c r="E167" s="40"/>
      <c r="F167" s="232" t="s">
        <v>1425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163</v>
      </c>
      <c r="AU167" s="17" t="s">
        <v>83</v>
      </c>
    </row>
    <row r="168" s="2" customFormat="1" ht="33" customHeight="1">
      <c r="A168" s="38"/>
      <c r="B168" s="39"/>
      <c r="C168" s="258" t="s">
        <v>199</v>
      </c>
      <c r="D168" s="258" t="s">
        <v>254</v>
      </c>
      <c r="E168" s="259" t="s">
        <v>1426</v>
      </c>
      <c r="F168" s="260" t="s">
        <v>1427</v>
      </c>
      <c r="G168" s="261" t="s">
        <v>215</v>
      </c>
      <c r="H168" s="262">
        <v>3</v>
      </c>
      <c r="I168" s="263"/>
      <c r="J168" s="264">
        <f>ROUND(I168*H168,2)</f>
        <v>0</v>
      </c>
      <c r="K168" s="260" t="s">
        <v>1</v>
      </c>
      <c r="L168" s="265"/>
      <c r="M168" s="266" t="s">
        <v>1</v>
      </c>
      <c r="N168" s="267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241</v>
      </c>
      <c r="AT168" s="229" t="s">
        <v>254</v>
      </c>
      <c r="AU168" s="229" t="s">
        <v>83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199</v>
      </c>
      <c r="BM168" s="229" t="s">
        <v>241</v>
      </c>
    </row>
    <row r="169" s="2" customFormat="1">
      <c r="A169" s="38"/>
      <c r="B169" s="39"/>
      <c r="C169" s="40"/>
      <c r="D169" s="231" t="s">
        <v>163</v>
      </c>
      <c r="E169" s="40"/>
      <c r="F169" s="232" t="s">
        <v>1427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163</v>
      </c>
      <c r="AU169" s="17" t="s">
        <v>83</v>
      </c>
    </row>
    <row r="170" s="2" customFormat="1" ht="24.15" customHeight="1">
      <c r="A170" s="38"/>
      <c r="B170" s="39"/>
      <c r="C170" s="218" t="s">
        <v>242</v>
      </c>
      <c r="D170" s="218" t="s">
        <v>158</v>
      </c>
      <c r="E170" s="219" t="s">
        <v>1428</v>
      </c>
      <c r="F170" s="220" t="s">
        <v>1429</v>
      </c>
      <c r="G170" s="221" t="s">
        <v>215</v>
      </c>
      <c r="H170" s="222">
        <v>18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199</v>
      </c>
      <c r="AT170" s="229" t="s">
        <v>158</v>
      </c>
      <c r="AU170" s="229" t="s">
        <v>83</v>
      </c>
      <c r="AY170" s="17" t="s">
        <v>156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199</v>
      </c>
      <c r="BM170" s="229" t="s">
        <v>245</v>
      </c>
    </row>
    <row r="171" s="2" customFormat="1">
      <c r="A171" s="38"/>
      <c r="B171" s="39"/>
      <c r="C171" s="40"/>
      <c r="D171" s="231" t="s">
        <v>163</v>
      </c>
      <c r="E171" s="40"/>
      <c r="F171" s="232" t="s">
        <v>1429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83</v>
      </c>
    </row>
    <row r="172" s="2" customFormat="1" ht="16.5" customHeight="1">
      <c r="A172" s="38"/>
      <c r="B172" s="39"/>
      <c r="C172" s="258" t="s">
        <v>204</v>
      </c>
      <c r="D172" s="258" t="s">
        <v>254</v>
      </c>
      <c r="E172" s="259" t="s">
        <v>1430</v>
      </c>
      <c r="F172" s="260" t="s">
        <v>1431</v>
      </c>
      <c r="G172" s="261" t="s">
        <v>215</v>
      </c>
      <c r="H172" s="262">
        <v>2</v>
      </c>
      <c r="I172" s="263"/>
      <c r="J172" s="264">
        <f>ROUND(I172*H172,2)</f>
        <v>0</v>
      </c>
      <c r="K172" s="260" t="s">
        <v>1</v>
      </c>
      <c r="L172" s="265"/>
      <c r="M172" s="266" t="s">
        <v>1</v>
      </c>
      <c r="N172" s="267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241</v>
      </c>
      <c r="AT172" s="229" t="s">
        <v>254</v>
      </c>
      <c r="AU172" s="229" t="s">
        <v>83</v>
      </c>
      <c r="AY172" s="17" t="s">
        <v>156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199</v>
      </c>
      <c r="BM172" s="229" t="s">
        <v>248</v>
      </c>
    </row>
    <row r="173" s="2" customFormat="1">
      <c r="A173" s="38"/>
      <c r="B173" s="39"/>
      <c r="C173" s="40"/>
      <c r="D173" s="231" t="s">
        <v>163</v>
      </c>
      <c r="E173" s="40"/>
      <c r="F173" s="232" t="s">
        <v>1431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163</v>
      </c>
      <c r="AU173" s="17" t="s">
        <v>83</v>
      </c>
    </row>
    <row r="174" s="2" customFormat="1" ht="16.5" customHeight="1">
      <c r="A174" s="38"/>
      <c r="B174" s="39"/>
      <c r="C174" s="258" t="s">
        <v>250</v>
      </c>
      <c r="D174" s="258" t="s">
        <v>254</v>
      </c>
      <c r="E174" s="259" t="s">
        <v>1432</v>
      </c>
      <c r="F174" s="260" t="s">
        <v>1433</v>
      </c>
      <c r="G174" s="261" t="s">
        <v>215</v>
      </c>
      <c r="H174" s="262">
        <v>16</v>
      </c>
      <c r="I174" s="263"/>
      <c r="J174" s="264">
        <f>ROUND(I174*H174,2)</f>
        <v>0</v>
      </c>
      <c r="K174" s="260" t="s">
        <v>1</v>
      </c>
      <c r="L174" s="265"/>
      <c r="M174" s="266" t="s">
        <v>1</v>
      </c>
      <c r="N174" s="267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241</v>
      </c>
      <c r="AT174" s="229" t="s">
        <v>254</v>
      </c>
      <c r="AU174" s="229" t="s">
        <v>83</v>
      </c>
      <c r="AY174" s="17" t="s">
        <v>156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199</v>
      </c>
      <c r="BM174" s="229" t="s">
        <v>253</v>
      </c>
    </row>
    <row r="175" s="2" customFormat="1">
      <c r="A175" s="38"/>
      <c r="B175" s="39"/>
      <c r="C175" s="40"/>
      <c r="D175" s="231" t="s">
        <v>163</v>
      </c>
      <c r="E175" s="40"/>
      <c r="F175" s="232" t="s">
        <v>1433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163</v>
      </c>
      <c r="AU175" s="17" t="s">
        <v>83</v>
      </c>
    </row>
    <row r="176" s="2" customFormat="1" ht="24.15" customHeight="1">
      <c r="A176" s="38"/>
      <c r="B176" s="39"/>
      <c r="C176" s="218" t="s">
        <v>209</v>
      </c>
      <c r="D176" s="218" t="s">
        <v>158</v>
      </c>
      <c r="E176" s="219" t="s">
        <v>1434</v>
      </c>
      <c r="F176" s="220" t="s">
        <v>1435</v>
      </c>
      <c r="G176" s="221" t="s">
        <v>215</v>
      </c>
      <c r="H176" s="222">
        <v>18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199</v>
      </c>
      <c r="AT176" s="229" t="s">
        <v>158</v>
      </c>
      <c r="AU176" s="229" t="s">
        <v>83</v>
      </c>
      <c r="AY176" s="17" t="s">
        <v>156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199</v>
      </c>
      <c r="BM176" s="229" t="s">
        <v>257</v>
      </c>
    </row>
    <row r="177" s="2" customFormat="1">
      <c r="A177" s="38"/>
      <c r="B177" s="39"/>
      <c r="C177" s="40"/>
      <c r="D177" s="231" t="s">
        <v>163</v>
      </c>
      <c r="E177" s="40"/>
      <c r="F177" s="232" t="s">
        <v>1435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163</v>
      </c>
      <c r="AU177" s="17" t="s">
        <v>83</v>
      </c>
    </row>
    <row r="178" s="2" customFormat="1" ht="24.15" customHeight="1">
      <c r="A178" s="38"/>
      <c r="B178" s="39"/>
      <c r="C178" s="258" t="s">
        <v>7</v>
      </c>
      <c r="D178" s="258" t="s">
        <v>254</v>
      </c>
      <c r="E178" s="259" t="s">
        <v>1436</v>
      </c>
      <c r="F178" s="260" t="s">
        <v>1437</v>
      </c>
      <c r="G178" s="261" t="s">
        <v>215</v>
      </c>
      <c r="H178" s="262">
        <v>16</v>
      </c>
      <c r="I178" s="263"/>
      <c r="J178" s="264">
        <f>ROUND(I178*H178,2)</f>
        <v>0</v>
      </c>
      <c r="K178" s="260" t="s">
        <v>1</v>
      </c>
      <c r="L178" s="265"/>
      <c r="M178" s="266" t="s">
        <v>1</v>
      </c>
      <c r="N178" s="267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241</v>
      </c>
      <c r="AT178" s="229" t="s">
        <v>254</v>
      </c>
      <c r="AU178" s="229" t="s">
        <v>83</v>
      </c>
      <c r="AY178" s="17" t="s">
        <v>156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199</v>
      </c>
      <c r="BM178" s="229" t="s">
        <v>262</v>
      </c>
    </row>
    <row r="179" s="2" customFormat="1">
      <c r="A179" s="38"/>
      <c r="B179" s="39"/>
      <c r="C179" s="40"/>
      <c r="D179" s="231" t="s">
        <v>163</v>
      </c>
      <c r="E179" s="40"/>
      <c r="F179" s="232" t="s">
        <v>1437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163</v>
      </c>
      <c r="AU179" s="17" t="s">
        <v>83</v>
      </c>
    </row>
    <row r="180" s="2" customFormat="1" ht="24.15" customHeight="1">
      <c r="A180" s="38"/>
      <c r="B180" s="39"/>
      <c r="C180" s="258" t="s">
        <v>216</v>
      </c>
      <c r="D180" s="258" t="s">
        <v>254</v>
      </c>
      <c r="E180" s="259" t="s">
        <v>1438</v>
      </c>
      <c r="F180" s="260" t="s">
        <v>1439</v>
      </c>
      <c r="G180" s="261" t="s">
        <v>215</v>
      </c>
      <c r="H180" s="262">
        <v>2</v>
      </c>
      <c r="I180" s="263"/>
      <c r="J180" s="264">
        <f>ROUND(I180*H180,2)</f>
        <v>0</v>
      </c>
      <c r="K180" s="260" t="s">
        <v>1</v>
      </c>
      <c r="L180" s="265"/>
      <c r="M180" s="266" t="s">
        <v>1</v>
      </c>
      <c r="N180" s="267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241</v>
      </c>
      <c r="AT180" s="229" t="s">
        <v>254</v>
      </c>
      <c r="AU180" s="229" t="s">
        <v>83</v>
      </c>
      <c r="AY180" s="17" t="s">
        <v>156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199</v>
      </c>
      <c r="BM180" s="229" t="s">
        <v>265</v>
      </c>
    </row>
    <row r="181" s="2" customFormat="1">
      <c r="A181" s="38"/>
      <c r="B181" s="39"/>
      <c r="C181" s="40"/>
      <c r="D181" s="231" t="s">
        <v>163</v>
      </c>
      <c r="E181" s="40"/>
      <c r="F181" s="232" t="s">
        <v>1439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163</v>
      </c>
      <c r="AU181" s="17" t="s">
        <v>83</v>
      </c>
    </row>
    <row r="182" s="2" customFormat="1" ht="24.15" customHeight="1">
      <c r="A182" s="38"/>
      <c r="B182" s="39"/>
      <c r="C182" s="218" t="s">
        <v>267</v>
      </c>
      <c r="D182" s="218" t="s">
        <v>158</v>
      </c>
      <c r="E182" s="219" t="s">
        <v>1440</v>
      </c>
      <c r="F182" s="220" t="s">
        <v>1441</v>
      </c>
      <c r="G182" s="221" t="s">
        <v>215</v>
      </c>
      <c r="H182" s="222">
        <v>1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199</v>
      </c>
      <c r="AT182" s="229" t="s">
        <v>158</v>
      </c>
      <c r="AU182" s="229" t="s">
        <v>83</v>
      </c>
      <c r="AY182" s="17" t="s">
        <v>156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199</v>
      </c>
      <c r="BM182" s="229" t="s">
        <v>270</v>
      </c>
    </row>
    <row r="183" s="2" customFormat="1">
      <c r="A183" s="38"/>
      <c r="B183" s="39"/>
      <c r="C183" s="40"/>
      <c r="D183" s="231" t="s">
        <v>163</v>
      </c>
      <c r="E183" s="40"/>
      <c r="F183" s="232" t="s">
        <v>1441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163</v>
      </c>
      <c r="AU183" s="17" t="s">
        <v>83</v>
      </c>
    </row>
    <row r="184" s="2" customFormat="1" ht="24.15" customHeight="1">
      <c r="A184" s="38"/>
      <c r="B184" s="39"/>
      <c r="C184" s="258" t="s">
        <v>220</v>
      </c>
      <c r="D184" s="258" t="s">
        <v>254</v>
      </c>
      <c r="E184" s="259" t="s">
        <v>1442</v>
      </c>
      <c r="F184" s="260" t="s">
        <v>1443</v>
      </c>
      <c r="G184" s="261" t="s">
        <v>215</v>
      </c>
      <c r="H184" s="262">
        <v>1</v>
      </c>
      <c r="I184" s="263"/>
      <c r="J184" s="264">
        <f>ROUND(I184*H184,2)</f>
        <v>0</v>
      </c>
      <c r="K184" s="260" t="s">
        <v>1</v>
      </c>
      <c r="L184" s="265"/>
      <c r="M184" s="266" t="s">
        <v>1</v>
      </c>
      <c r="N184" s="267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241</v>
      </c>
      <c r="AT184" s="229" t="s">
        <v>254</v>
      </c>
      <c r="AU184" s="229" t="s">
        <v>83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199</v>
      </c>
      <c r="BM184" s="229" t="s">
        <v>275</v>
      </c>
    </row>
    <row r="185" s="2" customFormat="1">
      <c r="A185" s="38"/>
      <c r="B185" s="39"/>
      <c r="C185" s="40"/>
      <c r="D185" s="231" t="s">
        <v>163</v>
      </c>
      <c r="E185" s="40"/>
      <c r="F185" s="232" t="s">
        <v>1443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163</v>
      </c>
      <c r="AU185" s="17" t="s">
        <v>83</v>
      </c>
    </row>
    <row r="186" s="2" customFormat="1" ht="37.8" customHeight="1">
      <c r="A186" s="38"/>
      <c r="B186" s="39"/>
      <c r="C186" s="218" t="s">
        <v>279</v>
      </c>
      <c r="D186" s="218" t="s">
        <v>158</v>
      </c>
      <c r="E186" s="219" t="s">
        <v>1444</v>
      </c>
      <c r="F186" s="220" t="s">
        <v>1445</v>
      </c>
      <c r="G186" s="221" t="s">
        <v>208</v>
      </c>
      <c r="H186" s="222">
        <v>6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199</v>
      </c>
      <c r="AT186" s="229" t="s">
        <v>158</v>
      </c>
      <c r="AU186" s="229" t="s">
        <v>83</v>
      </c>
      <c r="AY186" s="17" t="s">
        <v>156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199</v>
      </c>
      <c r="BM186" s="229" t="s">
        <v>282</v>
      </c>
    </row>
    <row r="187" s="2" customFormat="1">
      <c r="A187" s="38"/>
      <c r="B187" s="39"/>
      <c r="C187" s="40"/>
      <c r="D187" s="231" t="s">
        <v>163</v>
      </c>
      <c r="E187" s="40"/>
      <c r="F187" s="232" t="s">
        <v>1445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163</v>
      </c>
      <c r="AU187" s="17" t="s">
        <v>83</v>
      </c>
    </row>
    <row r="188" s="2" customFormat="1" ht="37.8" customHeight="1">
      <c r="A188" s="38"/>
      <c r="B188" s="39"/>
      <c r="C188" s="218" t="s">
        <v>225</v>
      </c>
      <c r="D188" s="218" t="s">
        <v>158</v>
      </c>
      <c r="E188" s="219" t="s">
        <v>1446</v>
      </c>
      <c r="F188" s="220" t="s">
        <v>1447</v>
      </c>
      <c r="G188" s="221" t="s">
        <v>208</v>
      </c>
      <c r="H188" s="222">
        <v>48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199</v>
      </c>
      <c r="AT188" s="229" t="s">
        <v>158</v>
      </c>
      <c r="AU188" s="229" t="s">
        <v>83</v>
      </c>
      <c r="AY188" s="17" t="s">
        <v>156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199</v>
      </c>
      <c r="BM188" s="229" t="s">
        <v>288</v>
      </c>
    </row>
    <row r="189" s="2" customFormat="1">
      <c r="A189" s="38"/>
      <c r="B189" s="39"/>
      <c r="C189" s="40"/>
      <c r="D189" s="231" t="s">
        <v>163</v>
      </c>
      <c r="E189" s="40"/>
      <c r="F189" s="232" t="s">
        <v>1447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163</v>
      </c>
      <c r="AU189" s="17" t="s">
        <v>83</v>
      </c>
    </row>
    <row r="190" s="2" customFormat="1" ht="37.8" customHeight="1">
      <c r="A190" s="38"/>
      <c r="B190" s="39"/>
      <c r="C190" s="218" t="s">
        <v>290</v>
      </c>
      <c r="D190" s="218" t="s">
        <v>158</v>
      </c>
      <c r="E190" s="219" t="s">
        <v>1448</v>
      </c>
      <c r="F190" s="220" t="s">
        <v>1449</v>
      </c>
      <c r="G190" s="221" t="s">
        <v>208</v>
      </c>
      <c r="H190" s="222">
        <v>42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199</v>
      </c>
      <c r="AT190" s="229" t="s">
        <v>158</v>
      </c>
      <c r="AU190" s="229" t="s">
        <v>83</v>
      </c>
      <c r="AY190" s="17" t="s">
        <v>156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199</v>
      </c>
      <c r="BM190" s="229" t="s">
        <v>293</v>
      </c>
    </row>
    <row r="191" s="2" customFormat="1">
      <c r="A191" s="38"/>
      <c r="B191" s="39"/>
      <c r="C191" s="40"/>
      <c r="D191" s="231" t="s">
        <v>163</v>
      </c>
      <c r="E191" s="40"/>
      <c r="F191" s="232" t="s">
        <v>1449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163</v>
      </c>
      <c r="AU191" s="17" t="s">
        <v>83</v>
      </c>
    </row>
    <row r="192" s="2" customFormat="1" ht="37.8" customHeight="1">
      <c r="A192" s="38"/>
      <c r="B192" s="39"/>
      <c r="C192" s="218" t="s">
        <v>229</v>
      </c>
      <c r="D192" s="218" t="s">
        <v>158</v>
      </c>
      <c r="E192" s="219" t="s">
        <v>1450</v>
      </c>
      <c r="F192" s="220" t="s">
        <v>1451</v>
      </c>
      <c r="G192" s="221" t="s">
        <v>208</v>
      </c>
      <c r="H192" s="222">
        <v>10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199</v>
      </c>
      <c r="AT192" s="229" t="s">
        <v>158</v>
      </c>
      <c r="AU192" s="229" t="s">
        <v>83</v>
      </c>
      <c r="AY192" s="17" t="s">
        <v>156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81</v>
      </c>
      <c r="BK192" s="230">
        <f>ROUND(I192*H192,2)</f>
        <v>0</v>
      </c>
      <c r="BL192" s="17" t="s">
        <v>199</v>
      </c>
      <c r="BM192" s="229" t="s">
        <v>297</v>
      </c>
    </row>
    <row r="193" s="2" customFormat="1">
      <c r="A193" s="38"/>
      <c r="B193" s="39"/>
      <c r="C193" s="40"/>
      <c r="D193" s="231" t="s">
        <v>163</v>
      </c>
      <c r="E193" s="40"/>
      <c r="F193" s="232" t="s">
        <v>1451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163</v>
      </c>
      <c r="AU193" s="17" t="s">
        <v>83</v>
      </c>
    </row>
    <row r="194" s="2" customFormat="1" ht="44.25" customHeight="1">
      <c r="A194" s="38"/>
      <c r="B194" s="39"/>
      <c r="C194" s="218" t="s">
        <v>300</v>
      </c>
      <c r="D194" s="218" t="s">
        <v>158</v>
      </c>
      <c r="E194" s="219" t="s">
        <v>1452</v>
      </c>
      <c r="F194" s="220" t="s">
        <v>1453</v>
      </c>
      <c r="G194" s="221" t="s">
        <v>215</v>
      </c>
      <c r="H194" s="222">
        <v>6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199</v>
      </c>
      <c r="AT194" s="229" t="s">
        <v>158</v>
      </c>
      <c r="AU194" s="229" t="s">
        <v>83</v>
      </c>
      <c r="AY194" s="17" t="s">
        <v>156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199</v>
      </c>
      <c r="BM194" s="229" t="s">
        <v>303</v>
      </c>
    </row>
    <row r="195" s="2" customFormat="1">
      <c r="A195" s="38"/>
      <c r="B195" s="39"/>
      <c r="C195" s="40"/>
      <c r="D195" s="231" t="s">
        <v>163</v>
      </c>
      <c r="E195" s="40"/>
      <c r="F195" s="232" t="s">
        <v>1453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163</v>
      </c>
      <c r="AU195" s="17" t="s">
        <v>83</v>
      </c>
    </row>
    <row r="196" s="2" customFormat="1" ht="21.75" customHeight="1">
      <c r="A196" s="38"/>
      <c r="B196" s="39"/>
      <c r="C196" s="218" t="s">
        <v>235</v>
      </c>
      <c r="D196" s="218" t="s">
        <v>158</v>
      </c>
      <c r="E196" s="219" t="s">
        <v>1454</v>
      </c>
      <c r="F196" s="220" t="s">
        <v>1455</v>
      </c>
      <c r="G196" s="221" t="s">
        <v>208</v>
      </c>
      <c r="H196" s="222">
        <v>134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199</v>
      </c>
      <c r="AT196" s="229" t="s">
        <v>158</v>
      </c>
      <c r="AU196" s="229" t="s">
        <v>83</v>
      </c>
      <c r="AY196" s="17" t="s">
        <v>156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199</v>
      </c>
      <c r="BM196" s="229" t="s">
        <v>307</v>
      </c>
    </row>
    <row r="197" s="2" customFormat="1">
      <c r="A197" s="38"/>
      <c r="B197" s="39"/>
      <c r="C197" s="40"/>
      <c r="D197" s="231" t="s">
        <v>163</v>
      </c>
      <c r="E197" s="40"/>
      <c r="F197" s="232" t="s">
        <v>1455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163</v>
      </c>
      <c r="AU197" s="17" t="s">
        <v>83</v>
      </c>
    </row>
    <row r="198" s="2" customFormat="1" ht="37.8" customHeight="1">
      <c r="A198" s="38"/>
      <c r="B198" s="39"/>
      <c r="C198" s="258" t="s">
        <v>311</v>
      </c>
      <c r="D198" s="258" t="s">
        <v>254</v>
      </c>
      <c r="E198" s="259" t="s">
        <v>1456</v>
      </c>
      <c r="F198" s="260" t="s">
        <v>1457</v>
      </c>
      <c r="G198" s="261" t="s">
        <v>208</v>
      </c>
      <c r="H198" s="262">
        <v>134</v>
      </c>
      <c r="I198" s="263"/>
      <c r="J198" s="264">
        <f>ROUND(I198*H198,2)</f>
        <v>0</v>
      </c>
      <c r="K198" s="260" t="s">
        <v>1</v>
      </c>
      <c r="L198" s="265"/>
      <c r="M198" s="266" t="s">
        <v>1</v>
      </c>
      <c r="N198" s="267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241</v>
      </c>
      <c r="AT198" s="229" t="s">
        <v>254</v>
      </c>
      <c r="AU198" s="229" t="s">
        <v>83</v>
      </c>
      <c r="AY198" s="17" t="s">
        <v>156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199</v>
      </c>
      <c r="BM198" s="229" t="s">
        <v>298</v>
      </c>
    </row>
    <row r="199" s="2" customFormat="1">
      <c r="A199" s="38"/>
      <c r="B199" s="39"/>
      <c r="C199" s="40"/>
      <c r="D199" s="231" t="s">
        <v>163</v>
      </c>
      <c r="E199" s="40"/>
      <c r="F199" s="232" t="s">
        <v>1457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163</v>
      </c>
      <c r="AU199" s="17" t="s">
        <v>83</v>
      </c>
    </row>
    <row r="200" s="2" customFormat="1" ht="21.75" customHeight="1">
      <c r="A200" s="38"/>
      <c r="B200" s="39"/>
      <c r="C200" s="218" t="s">
        <v>241</v>
      </c>
      <c r="D200" s="218" t="s">
        <v>158</v>
      </c>
      <c r="E200" s="219" t="s">
        <v>1458</v>
      </c>
      <c r="F200" s="220" t="s">
        <v>1459</v>
      </c>
      <c r="G200" s="221" t="s">
        <v>208</v>
      </c>
      <c r="H200" s="222">
        <v>14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199</v>
      </c>
      <c r="AT200" s="229" t="s">
        <v>158</v>
      </c>
      <c r="AU200" s="229" t="s">
        <v>83</v>
      </c>
      <c r="AY200" s="17" t="s">
        <v>156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199</v>
      </c>
      <c r="BM200" s="229" t="s">
        <v>316</v>
      </c>
    </row>
    <row r="201" s="2" customFormat="1">
      <c r="A201" s="38"/>
      <c r="B201" s="39"/>
      <c r="C201" s="40"/>
      <c r="D201" s="231" t="s">
        <v>163</v>
      </c>
      <c r="E201" s="40"/>
      <c r="F201" s="232" t="s">
        <v>1459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163</v>
      </c>
      <c r="AU201" s="17" t="s">
        <v>83</v>
      </c>
    </row>
    <row r="202" s="2" customFormat="1" ht="37.8" customHeight="1">
      <c r="A202" s="38"/>
      <c r="B202" s="39"/>
      <c r="C202" s="258" t="s">
        <v>317</v>
      </c>
      <c r="D202" s="258" t="s">
        <v>254</v>
      </c>
      <c r="E202" s="259" t="s">
        <v>1460</v>
      </c>
      <c r="F202" s="260" t="s">
        <v>1461</v>
      </c>
      <c r="G202" s="261" t="s">
        <v>208</v>
      </c>
      <c r="H202" s="262">
        <v>14</v>
      </c>
      <c r="I202" s="263"/>
      <c r="J202" s="264">
        <f>ROUND(I202*H202,2)</f>
        <v>0</v>
      </c>
      <c r="K202" s="260" t="s">
        <v>1</v>
      </c>
      <c r="L202" s="265"/>
      <c r="M202" s="266" t="s">
        <v>1</v>
      </c>
      <c r="N202" s="267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241</v>
      </c>
      <c r="AT202" s="229" t="s">
        <v>254</v>
      </c>
      <c r="AU202" s="229" t="s">
        <v>83</v>
      </c>
      <c r="AY202" s="17" t="s">
        <v>156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199</v>
      </c>
      <c r="BM202" s="229" t="s">
        <v>320</v>
      </c>
    </row>
    <row r="203" s="2" customFormat="1">
      <c r="A203" s="38"/>
      <c r="B203" s="39"/>
      <c r="C203" s="40"/>
      <c r="D203" s="231" t="s">
        <v>163</v>
      </c>
      <c r="E203" s="40"/>
      <c r="F203" s="232" t="s">
        <v>1461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163</v>
      </c>
      <c r="AU203" s="17" t="s">
        <v>83</v>
      </c>
    </row>
    <row r="204" s="2" customFormat="1" ht="37.8" customHeight="1">
      <c r="A204" s="38"/>
      <c r="B204" s="39"/>
      <c r="C204" s="218" t="s">
        <v>245</v>
      </c>
      <c r="D204" s="218" t="s">
        <v>158</v>
      </c>
      <c r="E204" s="219" t="s">
        <v>1462</v>
      </c>
      <c r="F204" s="220" t="s">
        <v>1463</v>
      </c>
      <c r="G204" s="221" t="s">
        <v>215</v>
      </c>
      <c r="H204" s="222">
        <v>2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38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199</v>
      </c>
      <c r="AT204" s="229" t="s">
        <v>158</v>
      </c>
      <c r="AU204" s="229" t="s">
        <v>83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199</v>
      </c>
      <c r="BM204" s="229" t="s">
        <v>324</v>
      </c>
    </row>
    <row r="205" s="2" customFormat="1">
      <c r="A205" s="38"/>
      <c r="B205" s="39"/>
      <c r="C205" s="40"/>
      <c r="D205" s="231" t="s">
        <v>163</v>
      </c>
      <c r="E205" s="40"/>
      <c r="F205" s="232" t="s">
        <v>1463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163</v>
      </c>
      <c r="AU205" s="17" t="s">
        <v>83</v>
      </c>
    </row>
    <row r="206" s="2" customFormat="1" ht="55.5" customHeight="1">
      <c r="A206" s="38"/>
      <c r="B206" s="39"/>
      <c r="C206" s="258" t="s">
        <v>328</v>
      </c>
      <c r="D206" s="258" t="s">
        <v>254</v>
      </c>
      <c r="E206" s="259" t="s">
        <v>1464</v>
      </c>
      <c r="F206" s="260" t="s">
        <v>1465</v>
      </c>
      <c r="G206" s="261" t="s">
        <v>215</v>
      </c>
      <c r="H206" s="262">
        <v>2</v>
      </c>
      <c r="I206" s="263"/>
      <c r="J206" s="264">
        <f>ROUND(I206*H206,2)</f>
        <v>0</v>
      </c>
      <c r="K206" s="260" t="s">
        <v>1</v>
      </c>
      <c r="L206" s="265"/>
      <c r="M206" s="266" t="s">
        <v>1</v>
      </c>
      <c r="N206" s="267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241</v>
      </c>
      <c r="AT206" s="229" t="s">
        <v>254</v>
      </c>
      <c r="AU206" s="229" t="s">
        <v>83</v>
      </c>
      <c r="AY206" s="17" t="s">
        <v>156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199</v>
      </c>
      <c r="BM206" s="229" t="s">
        <v>331</v>
      </c>
    </row>
    <row r="207" s="2" customFormat="1">
      <c r="A207" s="38"/>
      <c r="B207" s="39"/>
      <c r="C207" s="40"/>
      <c r="D207" s="231" t="s">
        <v>163</v>
      </c>
      <c r="E207" s="40"/>
      <c r="F207" s="232" t="s">
        <v>1465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163</v>
      </c>
      <c r="AU207" s="17" t="s">
        <v>83</v>
      </c>
    </row>
    <row r="208" s="2" customFormat="1" ht="37.8" customHeight="1">
      <c r="A208" s="38"/>
      <c r="B208" s="39"/>
      <c r="C208" s="218" t="s">
        <v>248</v>
      </c>
      <c r="D208" s="218" t="s">
        <v>158</v>
      </c>
      <c r="E208" s="219" t="s">
        <v>1466</v>
      </c>
      <c r="F208" s="220" t="s">
        <v>1467</v>
      </c>
      <c r="G208" s="221" t="s">
        <v>215</v>
      </c>
      <c r="H208" s="222">
        <v>4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199</v>
      </c>
      <c r="AT208" s="229" t="s">
        <v>158</v>
      </c>
      <c r="AU208" s="229" t="s">
        <v>83</v>
      </c>
      <c r="AY208" s="17" t="s">
        <v>156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199</v>
      </c>
      <c r="BM208" s="229" t="s">
        <v>335</v>
      </c>
    </row>
    <row r="209" s="2" customFormat="1">
      <c r="A209" s="38"/>
      <c r="B209" s="39"/>
      <c r="C209" s="40"/>
      <c r="D209" s="231" t="s">
        <v>163</v>
      </c>
      <c r="E209" s="40"/>
      <c r="F209" s="232" t="s">
        <v>1467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163</v>
      </c>
      <c r="AU209" s="17" t="s">
        <v>83</v>
      </c>
    </row>
    <row r="210" s="2" customFormat="1" ht="55.5" customHeight="1">
      <c r="A210" s="38"/>
      <c r="B210" s="39"/>
      <c r="C210" s="258" t="s">
        <v>342</v>
      </c>
      <c r="D210" s="258" t="s">
        <v>254</v>
      </c>
      <c r="E210" s="259" t="s">
        <v>1468</v>
      </c>
      <c r="F210" s="260" t="s">
        <v>1469</v>
      </c>
      <c r="G210" s="261" t="s">
        <v>215</v>
      </c>
      <c r="H210" s="262">
        <v>4</v>
      </c>
      <c r="I210" s="263"/>
      <c r="J210" s="264">
        <f>ROUND(I210*H210,2)</f>
        <v>0</v>
      </c>
      <c r="K210" s="260" t="s">
        <v>1</v>
      </c>
      <c r="L210" s="265"/>
      <c r="M210" s="266" t="s">
        <v>1</v>
      </c>
      <c r="N210" s="267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241</v>
      </c>
      <c r="AT210" s="229" t="s">
        <v>254</v>
      </c>
      <c r="AU210" s="229" t="s">
        <v>83</v>
      </c>
      <c r="AY210" s="17" t="s">
        <v>156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199</v>
      </c>
      <c r="BM210" s="229" t="s">
        <v>345</v>
      </c>
    </row>
    <row r="211" s="2" customFormat="1">
      <c r="A211" s="38"/>
      <c r="B211" s="39"/>
      <c r="C211" s="40"/>
      <c r="D211" s="231" t="s">
        <v>163</v>
      </c>
      <c r="E211" s="40"/>
      <c r="F211" s="232" t="s">
        <v>1469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163</v>
      </c>
      <c r="AU211" s="17" t="s">
        <v>83</v>
      </c>
    </row>
    <row r="212" s="2" customFormat="1" ht="37.8" customHeight="1">
      <c r="A212" s="38"/>
      <c r="B212" s="39"/>
      <c r="C212" s="218" t="s">
        <v>253</v>
      </c>
      <c r="D212" s="218" t="s">
        <v>158</v>
      </c>
      <c r="E212" s="219" t="s">
        <v>1470</v>
      </c>
      <c r="F212" s="220" t="s">
        <v>1471</v>
      </c>
      <c r="G212" s="221" t="s">
        <v>215</v>
      </c>
      <c r="H212" s="222">
        <v>1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199</v>
      </c>
      <c r="AT212" s="229" t="s">
        <v>158</v>
      </c>
      <c r="AU212" s="229" t="s">
        <v>83</v>
      </c>
      <c r="AY212" s="17" t="s">
        <v>156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199</v>
      </c>
      <c r="BM212" s="229" t="s">
        <v>349</v>
      </c>
    </row>
    <row r="213" s="2" customFormat="1">
      <c r="A213" s="38"/>
      <c r="B213" s="39"/>
      <c r="C213" s="40"/>
      <c r="D213" s="231" t="s">
        <v>163</v>
      </c>
      <c r="E213" s="40"/>
      <c r="F213" s="232" t="s">
        <v>1471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163</v>
      </c>
      <c r="AU213" s="17" t="s">
        <v>83</v>
      </c>
    </row>
    <row r="214" s="2" customFormat="1" ht="55.5" customHeight="1">
      <c r="A214" s="38"/>
      <c r="B214" s="39"/>
      <c r="C214" s="258" t="s">
        <v>350</v>
      </c>
      <c r="D214" s="258" t="s">
        <v>254</v>
      </c>
      <c r="E214" s="259" t="s">
        <v>1472</v>
      </c>
      <c r="F214" s="260" t="s">
        <v>1473</v>
      </c>
      <c r="G214" s="261" t="s">
        <v>215</v>
      </c>
      <c r="H214" s="262">
        <v>1</v>
      </c>
      <c r="I214" s="263"/>
      <c r="J214" s="264">
        <f>ROUND(I214*H214,2)</f>
        <v>0</v>
      </c>
      <c r="K214" s="260" t="s">
        <v>1</v>
      </c>
      <c r="L214" s="265"/>
      <c r="M214" s="266" t="s">
        <v>1</v>
      </c>
      <c r="N214" s="267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241</v>
      </c>
      <c r="AT214" s="229" t="s">
        <v>254</v>
      </c>
      <c r="AU214" s="229" t="s">
        <v>83</v>
      </c>
      <c r="AY214" s="17" t="s">
        <v>156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199</v>
      </c>
      <c r="BM214" s="229" t="s">
        <v>353</v>
      </c>
    </row>
    <row r="215" s="2" customFormat="1">
      <c r="A215" s="38"/>
      <c r="B215" s="39"/>
      <c r="C215" s="40"/>
      <c r="D215" s="231" t="s">
        <v>163</v>
      </c>
      <c r="E215" s="40"/>
      <c r="F215" s="232" t="s">
        <v>1473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163</v>
      </c>
      <c r="AU215" s="17" t="s">
        <v>83</v>
      </c>
    </row>
    <row r="216" s="2" customFormat="1" ht="37.8" customHeight="1">
      <c r="A216" s="38"/>
      <c r="B216" s="39"/>
      <c r="C216" s="218" t="s">
        <v>257</v>
      </c>
      <c r="D216" s="218" t="s">
        <v>158</v>
      </c>
      <c r="E216" s="219" t="s">
        <v>1474</v>
      </c>
      <c r="F216" s="220" t="s">
        <v>1475</v>
      </c>
      <c r="G216" s="221" t="s">
        <v>215</v>
      </c>
      <c r="H216" s="222">
        <v>2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199</v>
      </c>
      <c r="AT216" s="229" t="s">
        <v>158</v>
      </c>
      <c r="AU216" s="229" t="s">
        <v>83</v>
      </c>
      <c r="AY216" s="17" t="s">
        <v>156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199</v>
      </c>
      <c r="BM216" s="229" t="s">
        <v>357</v>
      </c>
    </row>
    <row r="217" s="2" customFormat="1">
      <c r="A217" s="38"/>
      <c r="B217" s="39"/>
      <c r="C217" s="40"/>
      <c r="D217" s="231" t="s">
        <v>163</v>
      </c>
      <c r="E217" s="40"/>
      <c r="F217" s="232" t="s">
        <v>1475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163</v>
      </c>
      <c r="AU217" s="17" t="s">
        <v>83</v>
      </c>
    </row>
    <row r="218" s="2" customFormat="1" ht="55.5" customHeight="1">
      <c r="A218" s="38"/>
      <c r="B218" s="39"/>
      <c r="C218" s="258" t="s">
        <v>358</v>
      </c>
      <c r="D218" s="258" t="s">
        <v>254</v>
      </c>
      <c r="E218" s="259" t="s">
        <v>1476</v>
      </c>
      <c r="F218" s="260" t="s">
        <v>1477</v>
      </c>
      <c r="G218" s="261" t="s">
        <v>215</v>
      </c>
      <c r="H218" s="262">
        <v>2</v>
      </c>
      <c r="I218" s="263"/>
      <c r="J218" s="264">
        <f>ROUND(I218*H218,2)</f>
        <v>0</v>
      </c>
      <c r="K218" s="260" t="s">
        <v>1</v>
      </c>
      <c r="L218" s="265"/>
      <c r="M218" s="266" t="s">
        <v>1</v>
      </c>
      <c r="N218" s="267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241</v>
      </c>
      <c r="AT218" s="229" t="s">
        <v>254</v>
      </c>
      <c r="AU218" s="229" t="s">
        <v>83</v>
      </c>
      <c r="AY218" s="17" t="s">
        <v>156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199</v>
      </c>
      <c r="BM218" s="229" t="s">
        <v>361</v>
      </c>
    </row>
    <row r="219" s="2" customFormat="1">
      <c r="A219" s="38"/>
      <c r="B219" s="39"/>
      <c r="C219" s="40"/>
      <c r="D219" s="231" t="s">
        <v>163</v>
      </c>
      <c r="E219" s="40"/>
      <c r="F219" s="232" t="s">
        <v>1477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163</v>
      </c>
      <c r="AU219" s="17" t="s">
        <v>83</v>
      </c>
    </row>
    <row r="220" s="2" customFormat="1" ht="24.15" customHeight="1">
      <c r="A220" s="38"/>
      <c r="B220" s="39"/>
      <c r="C220" s="218" t="s">
        <v>262</v>
      </c>
      <c r="D220" s="218" t="s">
        <v>158</v>
      </c>
      <c r="E220" s="219" t="s">
        <v>1478</v>
      </c>
      <c r="F220" s="220" t="s">
        <v>1479</v>
      </c>
      <c r="G220" s="221" t="s">
        <v>215</v>
      </c>
      <c r="H220" s="222">
        <v>18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199</v>
      </c>
      <c r="AT220" s="229" t="s">
        <v>158</v>
      </c>
      <c r="AU220" s="229" t="s">
        <v>83</v>
      </c>
      <c r="AY220" s="17" t="s">
        <v>156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199</v>
      </c>
      <c r="BM220" s="229" t="s">
        <v>365</v>
      </c>
    </row>
    <row r="221" s="2" customFormat="1">
      <c r="A221" s="38"/>
      <c r="B221" s="39"/>
      <c r="C221" s="40"/>
      <c r="D221" s="231" t="s">
        <v>163</v>
      </c>
      <c r="E221" s="40"/>
      <c r="F221" s="232" t="s">
        <v>1479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163</v>
      </c>
      <c r="AU221" s="17" t="s">
        <v>83</v>
      </c>
    </row>
    <row r="222" s="2" customFormat="1" ht="24.15" customHeight="1">
      <c r="A222" s="38"/>
      <c r="B222" s="39"/>
      <c r="C222" s="218" t="s">
        <v>366</v>
      </c>
      <c r="D222" s="218" t="s">
        <v>158</v>
      </c>
      <c r="E222" s="219" t="s">
        <v>1480</v>
      </c>
      <c r="F222" s="220" t="s">
        <v>1481</v>
      </c>
      <c r="G222" s="221" t="s">
        <v>194</v>
      </c>
      <c r="H222" s="222">
        <v>1.5109999999999999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199</v>
      </c>
      <c r="AT222" s="229" t="s">
        <v>158</v>
      </c>
      <c r="AU222" s="229" t="s">
        <v>83</v>
      </c>
      <c r="AY222" s="17" t="s">
        <v>156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199</v>
      </c>
      <c r="BM222" s="229" t="s">
        <v>369</v>
      </c>
    </row>
    <row r="223" s="2" customFormat="1">
      <c r="A223" s="38"/>
      <c r="B223" s="39"/>
      <c r="C223" s="40"/>
      <c r="D223" s="231" t="s">
        <v>163</v>
      </c>
      <c r="E223" s="40"/>
      <c r="F223" s="232" t="s">
        <v>1481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163</v>
      </c>
      <c r="AU223" s="17" t="s">
        <v>83</v>
      </c>
    </row>
    <row r="224" s="12" customFormat="1" ht="22.8" customHeight="1">
      <c r="A224" s="12"/>
      <c r="B224" s="202"/>
      <c r="C224" s="203"/>
      <c r="D224" s="204" t="s">
        <v>72</v>
      </c>
      <c r="E224" s="216" t="s">
        <v>883</v>
      </c>
      <c r="F224" s="216" t="s">
        <v>884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SUM(P225:P230)</f>
        <v>0</v>
      </c>
      <c r="Q224" s="210"/>
      <c r="R224" s="211">
        <f>SUM(R225:R230)</f>
        <v>0</v>
      </c>
      <c r="S224" s="210"/>
      <c r="T224" s="212">
        <f>SUM(T225:T230)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83</v>
      </c>
      <c r="AT224" s="214" t="s">
        <v>72</v>
      </c>
      <c r="AU224" s="214" t="s">
        <v>81</v>
      </c>
      <c r="AY224" s="213" t="s">
        <v>156</v>
      </c>
      <c r="BK224" s="215">
        <f>SUM(BK225:BK230)</f>
        <v>0</v>
      </c>
    </row>
    <row r="225" s="2" customFormat="1" ht="24.15" customHeight="1">
      <c r="A225" s="38"/>
      <c r="B225" s="39"/>
      <c r="C225" s="218" t="s">
        <v>265</v>
      </c>
      <c r="D225" s="218" t="s">
        <v>158</v>
      </c>
      <c r="E225" s="219" t="s">
        <v>1482</v>
      </c>
      <c r="F225" s="220" t="s">
        <v>1483</v>
      </c>
      <c r="G225" s="221" t="s">
        <v>161</v>
      </c>
      <c r="H225" s="222">
        <v>6</v>
      </c>
      <c r="I225" s="223"/>
      <c r="J225" s="224">
        <f>ROUND(I225*H225,2)</f>
        <v>0</v>
      </c>
      <c r="K225" s="220" t="s">
        <v>1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199</v>
      </c>
      <c r="AT225" s="229" t="s">
        <v>158</v>
      </c>
      <c r="AU225" s="229" t="s">
        <v>83</v>
      </c>
      <c r="AY225" s="17" t="s">
        <v>156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199</v>
      </c>
      <c r="BM225" s="229" t="s">
        <v>373</v>
      </c>
    </row>
    <row r="226" s="2" customFormat="1">
      <c r="A226" s="38"/>
      <c r="B226" s="39"/>
      <c r="C226" s="40"/>
      <c r="D226" s="231" t="s">
        <v>163</v>
      </c>
      <c r="E226" s="40"/>
      <c r="F226" s="232" t="s">
        <v>1483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163</v>
      </c>
      <c r="AU226" s="17" t="s">
        <v>83</v>
      </c>
    </row>
    <row r="227" s="2" customFormat="1" ht="24.15" customHeight="1">
      <c r="A227" s="38"/>
      <c r="B227" s="39"/>
      <c r="C227" s="258" t="s">
        <v>375</v>
      </c>
      <c r="D227" s="258" t="s">
        <v>254</v>
      </c>
      <c r="E227" s="259" t="s">
        <v>1484</v>
      </c>
      <c r="F227" s="260" t="s">
        <v>1485</v>
      </c>
      <c r="G227" s="261" t="s">
        <v>161</v>
      </c>
      <c r="H227" s="262">
        <v>6.5</v>
      </c>
      <c r="I227" s="263"/>
      <c r="J227" s="264">
        <f>ROUND(I227*H227,2)</f>
        <v>0</v>
      </c>
      <c r="K227" s="260" t="s">
        <v>1</v>
      </c>
      <c r="L227" s="265"/>
      <c r="M227" s="266" t="s">
        <v>1</v>
      </c>
      <c r="N227" s="267" t="s">
        <v>38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241</v>
      </c>
      <c r="AT227" s="229" t="s">
        <v>254</v>
      </c>
      <c r="AU227" s="229" t="s">
        <v>83</v>
      </c>
      <c r="AY227" s="17" t="s">
        <v>156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81</v>
      </c>
      <c r="BK227" s="230">
        <f>ROUND(I227*H227,2)</f>
        <v>0</v>
      </c>
      <c r="BL227" s="17" t="s">
        <v>199</v>
      </c>
      <c r="BM227" s="229" t="s">
        <v>378</v>
      </c>
    </row>
    <row r="228" s="2" customFormat="1">
      <c r="A228" s="38"/>
      <c r="B228" s="39"/>
      <c r="C228" s="40"/>
      <c r="D228" s="231" t="s">
        <v>163</v>
      </c>
      <c r="E228" s="40"/>
      <c r="F228" s="232" t="s">
        <v>1485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163</v>
      </c>
      <c r="AU228" s="17" t="s">
        <v>83</v>
      </c>
    </row>
    <row r="229" s="2" customFormat="1" ht="24.15" customHeight="1">
      <c r="A229" s="38"/>
      <c r="B229" s="39"/>
      <c r="C229" s="218" t="s">
        <v>270</v>
      </c>
      <c r="D229" s="218" t="s">
        <v>158</v>
      </c>
      <c r="E229" s="219" t="s">
        <v>1486</v>
      </c>
      <c r="F229" s="220" t="s">
        <v>1487</v>
      </c>
      <c r="G229" s="221" t="s">
        <v>194</v>
      </c>
      <c r="H229" s="222">
        <v>0.13100000000000001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38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199</v>
      </c>
      <c r="AT229" s="229" t="s">
        <v>158</v>
      </c>
      <c r="AU229" s="229" t="s">
        <v>83</v>
      </c>
      <c r="AY229" s="17" t="s">
        <v>156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81</v>
      </c>
      <c r="BK229" s="230">
        <f>ROUND(I229*H229,2)</f>
        <v>0</v>
      </c>
      <c r="BL229" s="17" t="s">
        <v>199</v>
      </c>
      <c r="BM229" s="229" t="s">
        <v>381</v>
      </c>
    </row>
    <row r="230" s="2" customFormat="1">
      <c r="A230" s="38"/>
      <c r="B230" s="39"/>
      <c r="C230" s="40"/>
      <c r="D230" s="231" t="s">
        <v>163</v>
      </c>
      <c r="E230" s="40"/>
      <c r="F230" s="232" t="s">
        <v>1487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163</v>
      </c>
      <c r="AU230" s="17" t="s">
        <v>83</v>
      </c>
    </row>
    <row r="231" s="12" customFormat="1" ht="22.8" customHeight="1">
      <c r="A231" s="12"/>
      <c r="B231" s="202"/>
      <c r="C231" s="203"/>
      <c r="D231" s="204" t="s">
        <v>72</v>
      </c>
      <c r="E231" s="216" t="s">
        <v>959</v>
      </c>
      <c r="F231" s="216" t="s">
        <v>960</v>
      </c>
      <c r="G231" s="203"/>
      <c r="H231" s="203"/>
      <c r="I231" s="206"/>
      <c r="J231" s="217">
        <f>BK231</f>
        <v>0</v>
      </c>
      <c r="K231" s="203"/>
      <c r="L231" s="208"/>
      <c r="M231" s="209"/>
      <c r="N231" s="210"/>
      <c r="O231" s="210"/>
      <c r="P231" s="211">
        <f>SUM(P232:P249)</f>
        <v>0</v>
      </c>
      <c r="Q231" s="210"/>
      <c r="R231" s="211">
        <f>SUM(R232:R249)</f>
        <v>0</v>
      </c>
      <c r="S231" s="210"/>
      <c r="T231" s="212">
        <f>SUM(T232:T249)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83</v>
      </c>
      <c r="AT231" s="214" t="s">
        <v>72</v>
      </c>
      <c r="AU231" s="214" t="s">
        <v>81</v>
      </c>
      <c r="AY231" s="213" t="s">
        <v>156</v>
      </c>
      <c r="BK231" s="215">
        <f>SUM(BK232:BK249)</f>
        <v>0</v>
      </c>
    </row>
    <row r="232" s="2" customFormat="1" ht="24.15" customHeight="1">
      <c r="A232" s="38"/>
      <c r="B232" s="39"/>
      <c r="C232" s="218" t="s">
        <v>391</v>
      </c>
      <c r="D232" s="218" t="s">
        <v>158</v>
      </c>
      <c r="E232" s="219" t="s">
        <v>1359</v>
      </c>
      <c r="F232" s="220" t="s">
        <v>1360</v>
      </c>
      <c r="G232" s="221" t="s">
        <v>1361</v>
      </c>
      <c r="H232" s="222">
        <v>12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38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199</v>
      </c>
      <c r="AT232" s="229" t="s">
        <v>158</v>
      </c>
      <c r="AU232" s="229" t="s">
        <v>83</v>
      </c>
      <c r="AY232" s="17" t="s">
        <v>156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199</v>
      </c>
      <c r="BM232" s="229" t="s">
        <v>394</v>
      </c>
    </row>
    <row r="233" s="2" customFormat="1">
      <c r="A233" s="38"/>
      <c r="B233" s="39"/>
      <c r="C233" s="40"/>
      <c r="D233" s="231" t="s">
        <v>163</v>
      </c>
      <c r="E233" s="40"/>
      <c r="F233" s="232" t="s">
        <v>1360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163</v>
      </c>
      <c r="AU233" s="17" t="s">
        <v>83</v>
      </c>
    </row>
    <row r="234" s="2" customFormat="1" ht="16.5" customHeight="1">
      <c r="A234" s="38"/>
      <c r="B234" s="39"/>
      <c r="C234" s="258" t="s">
        <v>275</v>
      </c>
      <c r="D234" s="258" t="s">
        <v>254</v>
      </c>
      <c r="E234" s="259" t="s">
        <v>1488</v>
      </c>
      <c r="F234" s="260" t="s">
        <v>1489</v>
      </c>
      <c r="G234" s="261" t="s">
        <v>215</v>
      </c>
      <c r="H234" s="262">
        <v>16</v>
      </c>
      <c r="I234" s="263"/>
      <c r="J234" s="264">
        <f>ROUND(I234*H234,2)</f>
        <v>0</v>
      </c>
      <c r="K234" s="260" t="s">
        <v>1</v>
      </c>
      <c r="L234" s="265"/>
      <c r="M234" s="266" t="s">
        <v>1</v>
      </c>
      <c r="N234" s="267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241</v>
      </c>
      <c r="AT234" s="229" t="s">
        <v>254</v>
      </c>
      <c r="AU234" s="229" t="s">
        <v>83</v>
      </c>
      <c r="AY234" s="17" t="s">
        <v>156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199</v>
      </c>
      <c r="BM234" s="229" t="s">
        <v>397</v>
      </c>
    </row>
    <row r="235" s="2" customFormat="1">
      <c r="A235" s="38"/>
      <c r="B235" s="39"/>
      <c r="C235" s="40"/>
      <c r="D235" s="231" t="s">
        <v>163</v>
      </c>
      <c r="E235" s="40"/>
      <c r="F235" s="232" t="s">
        <v>1489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163</v>
      </c>
      <c r="AU235" s="17" t="s">
        <v>83</v>
      </c>
    </row>
    <row r="236" s="2" customFormat="1" ht="16.5" customHeight="1">
      <c r="A236" s="38"/>
      <c r="B236" s="39"/>
      <c r="C236" s="258" t="s">
        <v>398</v>
      </c>
      <c r="D236" s="258" t="s">
        <v>254</v>
      </c>
      <c r="E236" s="259" t="s">
        <v>1490</v>
      </c>
      <c r="F236" s="260" t="s">
        <v>1491</v>
      </c>
      <c r="G236" s="261" t="s">
        <v>215</v>
      </c>
      <c r="H236" s="262">
        <v>2</v>
      </c>
      <c r="I236" s="263"/>
      <c r="J236" s="264">
        <f>ROUND(I236*H236,2)</f>
        <v>0</v>
      </c>
      <c r="K236" s="260" t="s">
        <v>1</v>
      </c>
      <c r="L236" s="265"/>
      <c r="M236" s="266" t="s">
        <v>1</v>
      </c>
      <c r="N236" s="267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241</v>
      </c>
      <c r="AT236" s="229" t="s">
        <v>254</v>
      </c>
      <c r="AU236" s="229" t="s">
        <v>83</v>
      </c>
      <c r="AY236" s="17" t="s">
        <v>156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199</v>
      </c>
      <c r="BM236" s="229" t="s">
        <v>401</v>
      </c>
    </row>
    <row r="237" s="2" customFormat="1">
      <c r="A237" s="38"/>
      <c r="B237" s="39"/>
      <c r="C237" s="40"/>
      <c r="D237" s="231" t="s">
        <v>163</v>
      </c>
      <c r="E237" s="40"/>
      <c r="F237" s="232" t="s">
        <v>1491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163</v>
      </c>
      <c r="AU237" s="17" t="s">
        <v>83</v>
      </c>
    </row>
    <row r="238" s="2" customFormat="1" ht="24.15" customHeight="1">
      <c r="A238" s="38"/>
      <c r="B238" s="39"/>
      <c r="C238" s="258" t="s">
        <v>282</v>
      </c>
      <c r="D238" s="258" t="s">
        <v>254</v>
      </c>
      <c r="E238" s="259" t="s">
        <v>1492</v>
      </c>
      <c r="F238" s="260" t="s">
        <v>1493</v>
      </c>
      <c r="G238" s="261" t="s">
        <v>215</v>
      </c>
      <c r="H238" s="262">
        <v>18</v>
      </c>
      <c r="I238" s="263"/>
      <c r="J238" s="264">
        <f>ROUND(I238*H238,2)</f>
        <v>0</v>
      </c>
      <c r="K238" s="260" t="s">
        <v>1</v>
      </c>
      <c r="L238" s="265"/>
      <c r="M238" s="266" t="s">
        <v>1</v>
      </c>
      <c r="N238" s="267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241</v>
      </c>
      <c r="AT238" s="229" t="s">
        <v>254</v>
      </c>
      <c r="AU238" s="229" t="s">
        <v>83</v>
      </c>
      <c r="AY238" s="17" t="s">
        <v>156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199</v>
      </c>
      <c r="BM238" s="229" t="s">
        <v>404</v>
      </c>
    </row>
    <row r="239" s="2" customFormat="1">
      <c r="A239" s="38"/>
      <c r="B239" s="39"/>
      <c r="C239" s="40"/>
      <c r="D239" s="231" t="s">
        <v>163</v>
      </c>
      <c r="E239" s="40"/>
      <c r="F239" s="232" t="s">
        <v>1493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163</v>
      </c>
      <c r="AU239" s="17" t="s">
        <v>83</v>
      </c>
    </row>
    <row r="240" s="2" customFormat="1" ht="24.15" customHeight="1">
      <c r="A240" s="38"/>
      <c r="B240" s="39"/>
      <c r="C240" s="218" t="s">
        <v>405</v>
      </c>
      <c r="D240" s="218" t="s">
        <v>158</v>
      </c>
      <c r="E240" s="219" t="s">
        <v>1359</v>
      </c>
      <c r="F240" s="220" t="s">
        <v>1360</v>
      </c>
      <c r="G240" s="221" t="s">
        <v>1361</v>
      </c>
      <c r="H240" s="222">
        <v>881</v>
      </c>
      <c r="I240" s="223"/>
      <c r="J240" s="224">
        <f>ROUND(I240*H240,2)</f>
        <v>0</v>
      </c>
      <c r="K240" s="220" t="s">
        <v>1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199</v>
      </c>
      <c r="AT240" s="229" t="s">
        <v>158</v>
      </c>
      <c r="AU240" s="229" t="s">
        <v>83</v>
      </c>
      <c r="AY240" s="17" t="s">
        <v>156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199</v>
      </c>
      <c r="BM240" s="229" t="s">
        <v>408</v>
      </c>
    </row>
    <row r="241" s="2" customFormat="1">
      <c r="A241" s="38"/>
      <c r="B241" s="39"/>
      <c r="C241" s="40"/>
      <c r="D241" s="231" t="s">
        <v>163</v>
      </c>
      <c r="E241" s="40"/>
      <c r="F241" s="232" t="s">
        <v>1360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163</v>
      </c>
      <c r="AU241" s="17" t="s">
        <v>83</v>
      </c>
    </row>
    <row r="242" s="2" customFormat="1" ht="21.75" customHeight="1">
      <c r="A242" s="38"/>
      <c r="B242" s="39"/>
      <c r="C242" s="258" t="s">
        <v>288</v>
      </c>
      <c r="D242" s="258" t="s">
        <v>254</v>
      </c>
      <c r="E242" s="259" t="s">
        <v>1494</v>
      </c>
      <c r="F242" s="260" t="s">
        <v>1495</v>
      </c>
      <c r="G242" s="261" t="s">
        <v>194</v>
      </c>
      <c r="H242" s="262">
        <v>0.70799999999999996</v>
      </c>
      <c r="I242" s="263"/>
      <c r="J242" s="264">
        <f>ROUND(I242*H242,2)</f>
        <v>0</v>
      </c>
      <c r="K242" s="260" t="s">
        <v>1</v>
      </c>
      <c r="L242" s="265"/>
      <c r="M242" s="266" t="s">
        <v>1</v>
      </c>
      <c r="N242" s="267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241</v>
      </c>
      <c r="AT242" s="229" t="s">
        <v>254</v>
      </c>
      <c r="AU242" s="229" t="s">
        <v>83</v>
      </c>
      <c r="AY242" s="17" t="s">
        <v>156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199</v>
      </c>
      <c r="BM242" s="229" t="s">
        <v>416</v>
      </c>
    </row>
    <row r="243" s="2" customFormat="1">
      <c r="A243" s="38"/>
      <c r="B243" s="39"/>
      <c r="C243" s="40"/>
      <c r="D243" s="231" t="s">
        <v>163</v>
      </c>
      <c r="E243" s="40"/>
      <c r="F243" s="232" t="s">
        <v>1495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163</v>
      </c>
      <c r="AU243" s="17" t="s">
        <v>83</v>
      </c>
    </row>
    <row r="244" s="2" customFormat="1" ht="24.15" customHeight="1">
      <c r="A244" s="38"/>
      <c r="B244" s="39"/>
      <c r="C244" s="258" t="s">
        <v>418</v>
      </c>
      <c r="D244" s="258" t="s">
        <v>254</v>
      </c>
      <c r="E244" s="259" t="s">
        <v>1496</v>
      </c>
      <c r="F244" s="260" t="s">
        <v>1497</v>
      </c>
      <c r="G244" s="261" t="s">
        <v>194</v>
      </c>
      <c r="H244" s="262">
        <v>0.16</v>
      </c>
      <c r="I244" s="263"/>
      <c r="J244" s="264">
        <f>ROUND(I244*H244,2)</f>
        <v>0</v>
      </c>
      <c r="K244" s="260" t="s">
        <v>1</v>
      </c>
      <c r="L244" s="265"/>
      <c r="M244" s="266" t="s">
        <v>1</v>
      </c>
      <c r="N244" s="267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241</v>
      </c>
      <c r="AT244" s="229" t="s">
        <v>254</v>
      </c>
      <c r="AU244" s="229" t="s">
        <v>83</v>
      </c>
      <c r="AY244" s="17" t="s">
        <v>156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81</v>
      </c>
      <c r="BK244" s="230">
        <f>ROUND(I244*H244,2)</f>
        <v>0</v>
      </c>
      <c r="BL244" s="17" t="s">
        <v>199</v>
      </c>
      <c r="BM244" s="229" t="s">
        <v>421</v>
      </c>
    </row>
    <row r="245" s="2" customFormat="1">
      <c r="A245" s="38"/>
      <c r="B245" s="39"/>
      <c r="C245" s="40"/>
      <c r="D245" s="231" t="s">
        <v>163</v>
      </c>
      <c r="E245" s="40"/>
      <c r="F245" s="232" t="s">
        <v>1497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163</v>
      </c>
      <c r="AU245" s="17" t="s">
        <v>83</v>
      </c>
    </row>
    <row r="246" s="2" customFormat="1" ht="21.75" customHeight="1">
      <c r="A246" s="38"/>
      <c r="B246" s="39"/>
      <c r="C246" s="258" t="s">
        <v>293</v>
      </c>
      <c r="D246" s="258" t="s">
        <v>254</v>
      </c>
      <c r="E246" s="259" t="s">
        <v>1498</v>
      </c>
      <c r="F246" s="260" t="s">
        <v>1499</v>
      </c>
      <c r="G246" s="261" t="s">
        <v>1185</v>
      </c>
      <c r="H246" s="262">
        <v>1</v>
      </c>
      <c r="I246" s="263"/>
      <c r="J246" s="264">
        <f>ROUND(I246*H246,2)</f>
        <v>0</v>
      </c>
      <c r="K246" s="260" t="s">
        <v>1</v>
      </c>
      <c r="L246" s="265"/>
      <c r="M246" s="266" t="s">
        <v>1</v>
      </c>
      <c r="N246" s="267" t="s">
        <v>38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241</v>
      </c>
      <c r="AT246" s="229" t="s">
        <v>254</v>
      </c>
      <c r="AU246" s="229" t="s">
        <v>83</v>
      </c>
      <c r="AY246" s="17" t="s">
        <v>156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81</v>
      </c>
      <c r="BK246" s="230">
        <f>ROUND(I246*H246,2)</f>
        <v>0</v>
      </c>
      <c r="BL246" s="17" t="s">
        <v>199</v>
      </c>
      <c r="BM246" s="229" t="s">
        <v>425</v>
      </c>
    </row>
    <row r="247" s="2" customFormat="1">
      <c r="A247" s="38"/>
      <c r="B247" s="39"/>
      <c r="C247" s="40"/>
      <c r="D247" s="231" t="s">
        <v>163</v>
      </c>
      <c r="E247" s="40"/>
      <c r="F247" s="232" t="s">
        <v>1499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163</v>
      </c>
      <c r="AU247" s="17" t="s">
        <v>83</v>
      </c>
    </row>
    <row r="248" s="2" customFormat="1" ht="24.15" customHeight="1">
      <c r="A248" s="38"/>
      <c r="B248" s="39"/>
      <c r="C248" s="218" t="s">
        <v>426</v>
      </c>
      <c r="D248" s="218" t="s">
        <v>158</v>
      </c>
      <c r="E248" s="219" t="s">
        <v>1370</v>
      </c>
      <c r="F248" s="220" t="s">
        <v>1371</v>
      </c>
      <c r="G248" s="221" t="s">
        <v>194</v>
      </c>
      <c r="H248" s="222">
        <v>0.058000000000000003</v>
      </c>
      <c r="I248" s="223"/>
      <c r="J248" s="224">
        <f>ROUND(I248*H248,2)</f>
        <v>0</v>
      </c>
      <c r="K248" s="220" t="s">
        <v>1</v>
      </c>
      <c r="L248" s="44"/>
      <c r="M248" s="225" t="s">
        <v>1</v>
      </c>
      <c r="N248" s="226" t="s">
        <v>38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199</v>
      </c>
      <c r="AT248" s="229" t="s">
        <v>158</v>
      </c>
      <c r="AU248" s="229" t="s">
        <v>83</v>
      </c>
      <c r="AY248" s="17" t="s">
        <v>156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81</v>
      </c>
      <c r="BK248" s="230">
        <f>ROUND(I248*H248,2)</f>
        <v>0</v>
      </c>
      <c r="BL248" s="17" t="s">
        <v>199</v>
      </c>
      <c r="BM248" s="229" t="s">
        <v>429</v>
      </c>
    </row>
    <row r="249" s="2" customFormat="1">
      <c r="A249" s="38"/>
      <c r="B249" s="39"/>
      <c r="C249" s="40"/>
      <c r="D249" s="231" t="s">
        <v>163</v>
      </c>
      <c r="E249" s="40"/>
      <c r="F249" s="232" t="s">
        <v>1371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163</v>
      </c>
      <c r="AU249" s="17" t="s">
        <v>83</v>
      </c>
    </row>
    <row r="250" s="12" customFormat="1" ht="22.8" customHeight="1">
      <c r="A250" s="12"/>
      <c r="B250" s="202"/>
      <c r="C250" s="203"/>
      <c r="D250" s="204" t="s">
        <v>72</v>
      </c>
      <c r="E250" s="216" t="s">
        <v>1054</v>
      </c>
      <c r="F250" s="216" t="s">
        <v>1055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SUM(P251:P254)</f>
        <v>0</v>
      </c>
      <c r="Q250" s="210"/>
      <c r="R250" s="211">
        <f>SUM(R251:R254)</f>
        <v>0</v>
      </c>
      <c r="S250" s="210"/>
      <c r="T250" s="212">
        <f>SUM(T251:T254)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83</v>
      </c>
      <c r="AT250" s="214" t="s">
        <v>72</v>
      </c>
      <c r="AU250" s="214" t="s">
        <v>81</v>
      </c>
      <c r="AY250" s="213" t="s">
        <v>156</v>
      </c>
      <c r="BK250" s="215">
        <f>SUM(BK251:BK254)</f>
        <v>0</v>
      </c>
    </row>
    <row r="251" s="2" customFormat="1" ht="33" customHeight="1">
      <c r="A251" s="38"/>
      <c r="B251" s="39"/>
      <c r="C251" s="218" t="s">
        <v>297</v>
      </c>
      <c r="D251" s="218" t="s">
        <v>158</v>
      </c>
      <c r="E251" s="219" t="s">
        <v>1500</v>
      </c>
      <c r="F251" s="220" t="s">
        <v>1501</v>
      </c>
      <c r="G251" s="221" t="s">
        <v>161</v>
      </c>
      <c r="H251" s="222">
        <v>128</v>
      </c>
      <c r="I251" s="223"/>
      <c r="J251" s="224">
        <f>ROUND(I251*H251,2)</f>
        <v>0</v>
      </c>
      <c r="K251" s="220" t="s">
        <v>1</v>
      </c>
      <c r="L251" s="44"/>
      <c r="M251" s="225" t="s">
        <v>1</v>
      </c>
      <c r="N251" s="226" t="s">
        <v>38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199</v>
      </c>
      <c r="AT251" s="229" t="s">
        <v>158</v>
      </c>
      <c r="AU251" s="229" t="s">
        <v>83</v>
      </c>
      <c r="AY251" s="17" t="s">
        <v>156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81</v>
      </c>
      <c r="BK251" s="230">
        <f>ROUND(I251*H251,2)</f>
        <v>0</v>
      </c>
      <c r="BL251" s="17" t="s">
        <v>199</v>
      </c>
      <c r="BM251" s="229" t="s">
        <v>432</v>
      </c>
    </row>
    <row r="252" s="2" customFormat="1">
      <c r="A252" s="38"/>
      <c r="B252" s="39"/>
      <c r="C252" s="40"/>
      <c r="D252" s="231" t="s">
        <v>163</v>
      </c>
      <c r="E252" s="40"/>
      <c r="F252" s="232" t="s">
        <v>1501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163</v>
      </c>
      <c r="AU252" s="17" t="s">
        <v>83</v>
      </c>
    </row>
    <row r="253" s="2" customFormat="1" ht="24.15" customHeight="1">
      <c r="A253" s="38"/>
      <c r="B253" s="39"/>
      <c r="C253" s="218" t="s">
        <v>434</v>
      </c>
      <c r="D253" s="218" t="s">
        <v>158</v>
      </c>
      <c r="E253" s="219" t="s">
        <v>1502</v>
      </c>
      <c r="F253" s="220" t="s">
        <v>1503</v>
      </c>
      <c r="G253" s="221" t="s">
        <v>161</v>
      </c>
      <c r="H253" s="222">
        <v>128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199</v>
      </c>
      <c r="AT253" s="229" t="s">
        <v>158</v>
      </c>
      <c r="AU253" s="229" t="s">
        <v>83</v>
      </c>
      <c r="AY253" s="17" t="s">
        <v>156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199</v>
      </c>
      <c r="BM253" s="229" t="s">
        <v>437</v>
      </c>
    </row>
    <row r="254" s="2" customFormat="1">
      <c r="A254" s="38"/>
      <c r="B254" s="39"/>
      <c r="C254" s="40"/>
      <c r="D254" s="231" t="s">
        <v>163</v>
      </c>
      <c r="E254" s="40"/>
      <c r="F254" s="232" t="s">
        <v>1503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163</v>
      </c>
      <c r="AU254" s="17" t="s">
        <v>83</v>
      </c>
    </row>
    <row r="255" s="12" customFormat="1" ht="25.92" customHeight="1">
      <c r="A255" s="12"/>
      <c r="B255" s="202"/>
      <c r="C255" s="203"/>
      <c r="D255" s="204" t="s">
        <v>72</v>
      </c>
      <c r="E255" s="205" t="s">
        <v>1388</v>
      </c>
      <c r="F255" s="205" t="s">
        <v>1389</v>
      </c>
      <c r="G255" s="203"/>
      <c r="H255" s="203"/>
      <c r="I255" s="206"/>
      <c r="J255" s="207">
        <f>BK255</f>
        <v>0</v>
      </c>
      <c r="K255" s="203"/>
      <c r="L255" s="208"/>
      <c r="M255" s="209"/>
      <c r="N255" s="210"/>
      <c r="O255" s="210"/>
      <c r="P255" s="211">
        <f>SUM(P256:P257)</f>
        <v>0</v>
      </c>
      <c r="Q255" s="210"/>
      <c r="R255" s="211">
        <f>SUM(R256:R257)</f>
        <v>0</v>
      </c>
      <c r="S255" s="210"/>
      <c r="T255" s="212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3" t="s">
        <v>162</v>
      </c>
      <c r="AT255" s="214" t="s">
        <v>72</v>
      </c>
      <c r="AU255" s="214" t="s">
        <v>73</v>
      </c>
      <c r="AY255" s="213" t="s">
        <v>156</v>
      </c>
      <c r="BK255" s="215">
        <f>SUM(BK256:BK257)</f>
        <v>0</v>
      </c>
    </row>
    <row r="256" s="2" customFormat="1" ht="21.75" customHeight="1">
      <c r="A256" s="38"/>
      <c r="B256" s="39"/>
      <c r="C256" s="218" t="s">
        <v>303</v>
      </c>
      <c r="D256" s="218" t="s">
        <v>158</v>
      </c>
      <c r="E256" s="219" t="s">
        <v>1504</v>
      </c>
      <c r="F256" s="220" t="s">
        <v>1505</v>
      </c>
      <c r="G256" s="221" t="s">
        <v>1182</v>
      </c>
      <c r="H256" s="222">
        <v>24</v>
      </c>
      <c r="I256" s="223"/>
      <c r="J256" s="224">
        <f>ROUND(I256*H256,2)</f>
        <v>0</v>
      </c>
      <c r="K256" s="220" t="s">
        <v>1</v>
      </c>
      <c r="L256" s="44"/>
      <c r="M256" s="225" t="s">
        <v>1</v>
      </c>
      <c r="N256" s="226" t="s">
        <v>38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1392</v>
      </c>
      <c r="AT256" s="229" t="s">
        <v>158</v>
      </c>
      <c r="AU256" s="229" t="s">
        <v>81</v>
      </c>
      <c r="AY256" s="17" t="s">
        <v>156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81</v>
      </c>
      <c r="BK256" s="230">
        <f>ROUND(I256*H256,2)</f>
        <v>0</v>
      </c>
      <c r="BL256" s="17" t="s">
        <v>1392</v>
      </c>
      <c r="BM256" s="229" t="s">
        <v>440</v>
      </c>
    </row>
    <row r="257" s="2" customFormat="1">
      <c r="A257" s="38"/>
      <c r="B257" s="39"/>
      <c r="C257" s="40"/>
      <c r="D257" s="231" t="s">
        <v>163</v>
      </c>
      <c r="E257" s="40"/>
      <c r="F257" s="232" t="s">
        <v>1505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163</v>
      </c>
      <c r="AU257" s="17" t="s">
        <v>81</v>
      </c>
    </row>
    <row r="258" s="12" customFormat="1" ht="25.92" customHeight="1">
      <c r="A258" s="12"/>
      <c r="B258" s="202"/>
      <c r="C258" s="203"/>
      <c r="D258" s="204" t="s">
        <v>72</v>
      </c>
      <c r="E258" s="205" t="s">
        <v>1152</v>
      </c>
      <c r="F258" s="205" t="s">
        <v>1153</v>
      </c>
      <c r="G258" s="203"/>
      <c r="H258" s="203"/>
      <c r="I258" s="206"/>
      <c r="J258" s="207">
        <f>BK258</f>
        <v>0</v>
      </c>
      <c r="K258" s="203"/>
      <c r="L258" s="208"/>
      <c r="M258" s="209"/>
      <c r="N258" s="210"/>
      <c r="O258" s="210"/>
      <c r="P258" s="211">
        <f>P259+P266</f>
        <v>0</v>
      </c>
      <c r="Q258" s="210"/>
      <c r="R258" s="211">
        <f>R259+R266</f>
        <v>0</v>
      </c>
      <c r="S258" s="210"/>
      <c r="T258" s="212">
        <f>T259+T266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183</v>
      </c>
      <c r="AT258" s="214" t="s">
        <v>72</v>
      </c>
      <c r="AU258" s="214" t="s">
        <v>73</v>
      </c>
      <c r="AY258" s="213" t="s">
        <v>156</v>
      </c>
      <c r="BK258" s="215">
        <f>BK259+BK266</f>
        <v>0</v>
      </c>
    </row>
    <row r="259" s="12" customFormat="1" ht="22.8" customHeight="1">
      <c r="A259" s="12"/>
      <c r="B259" s="202"/>
      <c r="C259" s="203"/>
      <c r="D259" s="204" t="s">
        <v>72</v>
      </c>
      <c r="E259" s="216" t="s">
        <v>1393</v>
      </c>
      <c r="F259" s="216" t="s">
        <v>1394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SUM(P260:P265)</f>
        <v>0</v>
      </c>
      <c r="Q259" s="210"/>
      <c r="R259" s="211">
        <f>SUM(R260:R265)</f>
        <v>0</v>
      </c>
      <c r="S259" s="210"/>
      <c r="T259" s="212">
        <f>SUM(T260:T265)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183</v>
      </c>
      <c r="AT259" s="214" t="s">
        <v>72</v>
      </c>
      <c r="AU259" s="214" t="s">
        <v>81</v>
      </c>
      <c r="AY259" s="213" t="s">
        <v>156</v>
      </c>
      <c r="BK259" s="215">
        <f>SUM(BK260:BK265)</f>
        <v>0</v>
      </c>
    </row>
    <row r="260" s="2" customFormat="1" ht="16.5" customHeight="1">
      <c r="A260" s="38"/>
      <c r="B260" s="39"/>
      <c r="C260" s="218" t="s">
        <v>442</v>
      </c>
      <c r="D260" s="218" t="s">
        <v>158</v>
      </c>
      <c r="E260" s="219" t="s">
        <v>1506</v>
      </c>
      <c r="F260" s="220" t="s">
        <v>1507</v>
      </c>
      <c r="G260" s="221" t="s">
        <v>1397</v>
      </c>
      <c r="H260" s="222">
        <v>3</v>
      </c>
      <c r="I260" s="223"/>
      <c r="J260" s="224">
        <f>ROUND(I260*H260,2)</f>
        <v>0</v>
      </c>
      <c r="K260" s="220" t="s">
        <v>1</v>
      </c>
      <c r="L260" s="44"/>
      <c r="M260" s="225" t="s">
        <v>1</v>
      </c>
      <c r="N260" s="226" t="s">
        <v>38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162</v>
      </c>
      <c r="AT260" s="229" t="s">
        <v>158</v>
      </c>
      <c r="AU260" s="229" t="s">
        <v>83</v>
      </c>
      <c r="AY260" s="17" t="s">
        <v>156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81</v>
      </c>
      <c r="BK260" s="230">
        <f>ROUND(I260*H260,2)</f>
        <v>0</v>
      </c>
      <c r="BL260" s="17" t="s">
        <v>162</v>
      </c>
      <c r="BM260" s="229" t="s">
        <v>445</v>
      </c>
    </row>
    <row r="261" s="2" customFormat="1">
      <c r="A261" s="38"/>
      <c r="B261" s="39"/>
      <c r="C261" s="40"/>
      <c r="D261" s="231" t="s">
        <v>163</v>
      </c>
      <c r="E261" s="40"/>
      <c r="F261" s="232" t="s">
        <v>1507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163</v>
      </c>
      <c r="AU261" s="17" t="s">
        <v>83</v>
      </c>
    </row>
    <row r="262" s="2" customFormat="1" ht="16.5" customHeight="1">
      <c r="A262" s="38"/>
      <c r="B262" s="39"/>
      <c r="C262" s="218" t="s">
        <v>307</v>
      </c>
      <c r="D262" s="218" t="s">
        <v>158</v>
      </c>
      <c r="E262" s="219" t="s">
        <v>1395</v>
      </c>
      <c r="F262" s="220" t="s">
        <v>1396</v>
      </c>
      <c r="G262" s="221" t="s">
        <v>1397</v>
      </c>
      <c r="H262" s="222">
        <v>1</v>
      </c>
      <c r="I262" s="223"/>
      <c r="J262" s="224">
        <f>ROUND(I262*H262,2)</f>
        <v>0</v>
      </c>
      <c r="K262" s="220" t="s">
        <v>1</v>
      </c>
      <c r="L262" s="44"/>
      <c r="M262" s="225" t="s">
        <v>1</v>
      </c>
      <c r="N262" s="226" t="s">
        <v>38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162</v>
      </c>
      <c r="AT262" s="229" t="s">
        <v>158</v>
      </c>
      <c r="AU262" s="229" t="s">
        <v>83</v>
      </c>
      <c r="AY262" s="17" t="s">
        <v>156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81</v>
      </c>
      <c r="BK262" s="230">
        <f>ROUND(I262*H262,2)</f>
        <v>0</v>
      </c>
      <c r="BL262" s="17" t="s">
        <v>162</v>
      </c>
      <c r="BM262" s="229" t="s">
        <v>451</v>
      </c>
    </row>
    <row r="263" s="2" customFormat="1">
      <c r="A263" s="38"/>
      <c r="B263" s="39"/>
      <c r="C263" s="40"/>
      <c r="D263" s="231" t="s">
        <v>163</v>
      </c>
      <c r="E263" s="40"/>
      <c r="F263" s="232" t="s">
        <v>1396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163</v>
      </c>
      <c r="AU263" s="17" t="s">
        <v>83</v>
      </c>
    </row>
    <row r="264" s="2" customFormat="1" ht="16.5" customHeight="1">
      <c r="A264" s="38"/>
      <c r="B264" s="39"/>
      <c r="C264" s="218" t="s">
        <v>258</v>
      </c>
      <c r="D264" s="218" t="s">
        <v>158</v>
      </c>
      <c r="E264" s="219" t="s">
        <v>1398</v>
      </c>
      <c r="F264" s="220" t="s">
        <v>1399</v>
      </c>
      <c r="G264" s="221" t="s">
        <v>1397</v>
      </c>
      <c r="H264" s="222">
        <v>1</v>
      </c>
      <c r="I264" s="223"/>
      <c r="J264" s="224">
        <f>ROUND(I264*H264,2)</f>
        <v>0</v>
      </c>
      <c r="K264" s="220" t="s">
        <v>1</v>
      </c>
      <c r="L264" s="44"/>
      <c r="M264" s="225" t="s">
        <v>1</v>
      </c>
      <c r="N264" s="226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162</v>
      </c>
      <c r="AT264" s="229" t="s">
        <v>158</v>
      </c>
      <c r="AU264" s="229" t="s">
        <v>83</v>
      </c>
      <c r="AY264" s="17" t="s">
        <v>156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162</v>
      </c>
      <c r="BM264" s="229" t="s">
        <v>455</v>
      </c>
    </row>
    <row r="265" s="2" customFormat="1">
      <c r="A265" s="38"/>
      <c r="B265" s="39"/>
      <c r="C265" s="40"/>
      <c r="D265" s="231" t="s">
        <v>163</v>
      </c>
      <c r="E265" s="40"/>
      <c r="F265" s="232" t="s">
        <v>1399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163</v>
      </c>
      <c r="AU265" s="17" t="s">
        <v>83</v>
      </c>
    </row>
    <row r="266" s="12" customFormat="1" ht="22.8" customHeight="1">
      <c r="A266" s="12"/>
      <c r="B266" s="202"/>
      <c r="C266" s="203"/>
      <c r="D266" s="204" t="s">
        <v>72</v>
      </c>
      <c r="E266" s="216" t="s">
        <v>1400</v>
      </c>
      <c r="F266" s="216" t="s">
        <v>1401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SUM(P267:P268)</f>
        <v>0</v>
      </c>
      <c r="Q266" s="210"/>
      <c r="R266" s="211">
        <f>SUM(R267:R268)</f>
        <v>0</v>
      </c>
      <c r="S266" s="210"/>
      <c r="T266" s="212">
        <f>SUM(T267:T268)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183</v>
      </c>
      <c r="AT266" s="214" t="s">
        <v>72</v>
      </c>
      <c r="AU266" s="214" t="s">
        <v>81</v>
      </c>
      <c r="AY266" s="213" t="s">
        <v>156</v>
      </c>
      <c r="BK266" s="215">
        <f>SUM(BK267:BK268)</f>
        <v>0</v>
      </c>
    </row>
    <row r="267" s="2" customFormat="1" ht="16.5" customHeight="1">
      <c r="A267" s="38"/>
      <c r="B267" s="39"/>
      <c r="C267" s="218" t="s">
        <v>298</v>
      </c>
      <c r="D267" s="218" t="s">
        <v>158</v>
      </c>
      <c r="E267" s="219" t="s">
        <v>1402</v>
      </c>
      <c r="F267" s="220" t="s">
        <v>1403</v>
      </c>
      <c r="G267" s="221" t="s">
        <v>1182</v>
      </c>
      <c r="H267" s="222">
        <v>24</v>
      </c>
      <c r="I267" s="223"/>
      <c r="J267" s="224">
        <f>ROUND(I267*H267,2)</f>
        <v>0</v>
      </c>
      <c r="K267" s="220" t="s">
        <v>1</v>
      </c>
      <c r="L267" s="44"/>
      <c r="M267" s="225" t="s">
        <v>1</v>
      </c>
      <c r="N267" s="226" t="s">
        <v>38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162</v>
      </c>
      <c r="AT267" s="229" t="s">
        <v>158</v>
      </c>
      <c r="AU267" s="229" t="s">
        <v>83</v>
      </c>
      <c r="AY267" s="17" t="s">
        <v>156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162</v>
      </c>
      <c r="BM267" s="229" t="s">
        <v>459</v>
      </c>
    </row>
    <row r="268" s="2" customFormat="1">
      <c r="A268" s="38"/>
      <c r="B268" s="39"/>
      <c r="C268" s="40"/>
      <c r="D268" s="231" t="s">
        <v>163</v>
      </c>
      <c r="E268" s="40"/>
      <c r="F268" s="232" t="s">
        <v>1403</v>
      </c>
      <c r="G268" s="40"/>
      <c r="H268" s="40"/>
      <c r="I268" s="233"/>
      <c r="J268" s="40"/>
      <c r="K268" s="40"/>
      <c r="L268" s="44"/>
      <c r="M268" s="279"/>
      <c r="N268" s="280"/>
      <c r="O268" s="281"/>
      <c r="P268" s="281"/>
      <c r="Q268" s="281"/>
      <c r="R268" s="281"/>
      <c r="S268" s="281"/>
      <c r="T268" s="28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163</v>
      </c>
      <c r="AU268" s="17" t="s">
        <v>83</v>
      </c>
    </row>
    <row r="269" s="2" customFormat="1" ht="6.96" customHeight="1">
      <c r="A269" s="38"/>
      <c r="B269" s="66"/>
      <c r="C269" s="67"/>
      <c r="D269" s="67"/>
      <c r="E269" s="67"/>
      <c r="F269" s="67"/>
      <c r="G269" s="67"/>
      <c r="H269" s="67"/>
      <c r="I269" s="67"/>
      <c r="J269" s="67"/>
      <c r="K269" s="67"/>
      <c r="L269" s="44"/>
      <c r="M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</sheetData>
  <sheetProtection sheet="1" autoFilter="0" formatColumns="0" formatRows="0" objects="1" scenarios="1" spinCount="100000" saltValue="Rd+PTBFZnaMXOA57ITk2pkUjXou6AlT3oTgImTq/vqAnhzcjQuBJYCHQX+7YB+VQ0jYWa/vQ/LKRe4AngtVT9Q==" hashValue="iXW9ykKdM3ydBIGODg+LuQePsGq1pLDf3qev2i4TSFXJSF30chdP4DdA9i4eCwf7f3YjJviUSORR5ZGagZdj4Q==" algorithmName="SHA-512" password="CC35"/>
  <autoFilter ref="C129:K26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SOŠ a SOU Sušice - obj. č.p.1413/II. Na Hrázi, Sušice - Návrh úspor energie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ROUND((SUM(BE124:BE182)),  2)</f>
        <v>0</v>
      </c>
      <c r="G33" s="38"/>
      <c r="H33" s="38"/>
      <c r="I33" s="155">
        <v>0.20999999999999999</v>
      </c>
      <c r="J33" s="154">
        <f>ROUND(((SUM(BE124:BE182))*I33),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ROUND((SUM(BF124:BF182)),  2)</f>
        <v>0</v>
      </c>
      <c r="G34" s="38"/>
      <c r="H34" s="38"/>
      <c r="I34" s="155">
        <v>0.12</v>
      </c>
      <c r="J34" s="154">
        <f>ROUND(((SUM(BF124:BF182))*I34),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ROUND((SUM(BG124:BG182)),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ROUND((SUM(BH124:BH182)),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ROUND((SUM(BI124:BI182)),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SOŠ a SOU Sušice - obj. č.p.1413/II. Na Hrázi, Sušice - Návrh úspor energie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023 - Dílny - M+R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1509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1510</v>
      </c>
      <c r="E98" s="182"/>
      <c r="F98" s="182"/>
      <c r="G98" s="182"/>
      <c r="H98" s="182"/>
      <c r="I98" s="182"/>
      <c r="J98" s="183">
        <f>J134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124</v>
      </c>
      <c r="E99" s="182"/>
      <c r="F99" s="182"/>
      <c r="G99" s="182"/>
      <c r="H99" s="182"/>
      <c r="I99" s="182"/>
      <c r="J99" s="183">
        <f>J149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1511</v>
      </c>
      <c r="E100" s="188"/>
      <c r="F100" s="188"/>
      <c r="G100" s="188"/>
      <c r="H100" s="188"/>
      <c r="I100" s="188"/>
      <c r="J100" s="189">
        <f>J150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1406</v>
      </c>
      <c r="E101" s="188"/>
      <c r="F101" s="188"/>
      <c r="G101" s="188"/>
      <c r="H101" s="188"/>
      <c r="I101" s="188"/>
      <c r="J101" s="189">
        <f>J167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138</v>
      </c>
      <c r="E102" s="182"/>
      <c r="F102" s="182"/>
      <c r="G102" s="182"/>
      <c r="H102" s="182"/>
      <c r="I102" s="182"/>
      <c r="J102" s="183">
        <f>J174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1171</v>
      </c>
      <c r="E103" s="188"/>
      <c r="F103" s="188"/>
      <c r="G103" s="188"/>
      <c r="H103" s="188"/>
      <c r="I103" s="188"/>
      <c r="J103" s="189">
        <f>J175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1172</v>
      </c>
      <c r="E104" s="188"/>
      <c r="F104" s="188"/>
      <c r="G104" s="188"/>
      <c r="H104" s="188"/>
      <c r="I104" s="188"/>
      <c r="J104" s="189">
        <f>J180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SOŠ a SOU Sušice - obj. č.p.1413/II. Na Hrázi, Sušice - Návrh úspor energie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103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023 - Dílny - M+R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24. 4. 2025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30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142</v>
      </c>
      <c r="D123" s="194" t="s">
        <v>58</v>
      </c>
      <c r="E123" s="194" t="s">
        <v>54</v>
      </c>
      <c r="F123" s="194" t="s">
        <v>55</v>
      </c>
      <c r="G123" s="194" t="s">
        <v>143</v>
      </c>
      <c r="H123" s="194" t="s">
        <v>144</v>
      </c>
      <c r="I123" s="194" t="s">
        <v>145</v>
      </c>
      <c r="J123" s="194" t="s">
        <v>107</v>
      </c>
      <c r="K123" s="195" t="s">
        <v>146</v>
      </c>
      <c r="L123" s="196"/>
      <c r="M123" s="100" t="s">
        <v>1</v>
      </c>
      <c r="N123" s="101" t="s">
        <v>37</v>
      </c>
      <c r="O123" s="101" t="s">
        <v>147</v>
      </c>
      <c r="P123" s="101" t="s">
        <v>148</v>
      </c>
      <c r="Q123" s="101" t="s">
        <v>149</v>
      </c>
      <c r="R123" s="101" t="s">
        <v>150</v>
      </c>
      <c r="S123" s="101" t="s">
        <v>151</v>
      </c>
      <c r="T123" s="102" t="s">
        <v>152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153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P125+P134+P149+P174</f>
        <v>0</v>
      </c>
      <c r="Q124" s="104"/>
      <c r="R124" s="199">
        <f>R125+R134+R149+R174</f>
        <v>0</v>
      </c>
      <c r="S124" s="104"/>
      <c r="T124" s="200">
        <f>T125+T134+T149+T174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109</v>
      </c>
      <c r="BK124" s="201">
        <f>BK125+BK134+BK149+BK174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1512</v>
      </c>
      <c r="F125" s="205" t="s">
        <v>1513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SUM(P126:P133)</f>
        <v>0</v>
      </c>
      <c r="Q125" s="210"/>
      <c r="R125" s="211">
        <f>SUM(R126:R133)</f>
        <v>0</v>
      </c>
      <c r="S125" s="210"/>
      <c r="T125" s="212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72</v>
      </c>
      <c r="AU125" s="214" t="s">
        <v>73</v>
      </c>
      <c r="AY125" s="213" t="s">
        <v>156</v>
      </c>
      <c r="BK125" s="215">
        <f>SUM(BK126:BK133)</f>
        <v>0</v>
      </c>
    </row>
    <row r="126" s="2" customFormat="1" ht="21.75" customHeight="1">
      <c r="A126" s="38"/>
      <c r="B126" s="39"/>
      <c r="C126" s="218" t="s">
        <v>81</v>
      </c>
      <c r="D126" s="218" t="s">
        <v>158</v>
      </c>
      <c r="E126" s="219" t="s">
        <v>1514</v>
      </c>
      <c r="F126" s="220" t="s">
        <v>1515</v>
      </c>
      <c r="G126" s="221" t="s">
        <v>208</v>
      </c>
      <c r="H126" s="222">
        <v>589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199</v>
      </c>
      <c r="AT126" s="229" t="s">
        <v>158</v>
      </c>
      <c r="AU126" s="229" t="s">
        <v>81</v>
      </c>
      <c r="AY126" s="17" t="s">
        <v>156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199</v>
      </c>
      <c r="BM126" s="229" t="s">
        <v>83</v>
      </c>
    </row>
    <row r="127" s="2" customFormat="1">
      <c r="A127" s="38"/>
      <c r="B127" s="39"/>
      <c r="C127" s="40"/>
      <c r="D127" s="231" t="s">
        <v>163</v>
      </c>
      <c r="E127" s="40"/>
      <c r="F127" s="232" t="s">
        <v>1515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163</v>
      </c>
      <c r="AU127" s="17" t="s">
        <v>81</v>
      </c>
    </row>
    <row r="128" s="2" customFormat="1" ht="24.15" customHeight="1">
      <c r="A128" s="38"/>
      <c r="B128" s="39"/>
      <c r="C128" s="258" t="s">
        <v>83</v>
      </c>
      <c r="D128" s="258" t="s">
        <v>254</v>
      </c>
      <c r="E128" s="259" t="s">
        <v>1516</v>
      </c>
      <c r="F128" s="260" t="s">
        <v>1517</v>
      </c>
      <c r="G128" s="261" t="s">
        <v>208</v>
      </c>
      <c r="H128" s="262">
        <v>294</v>
      </c>
      <c r="I128" s="263"/>
      <c r="J128" s="264">
        <f>ROUND(I128*H128,2)</f>
        <v>0</v>
      </c>
      <c r="K128" s="260" t="s">
        <v>1</v>
      </c>
      <c r="L128" s="265"/>
      <c r="M128" s="266" t="s">
        <v>1</v>
      </c>
      <c r="N128" s="267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241</v>
      </c>
      <c r="AT128" s="229" t="s">
        <v>254</v>
      </c>
      <c r="AU128" s="229" t="s">
        <v>81</v>
      </c>
      <c r="AY128" s="17" t="s">
        <v>156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199</v>
      </c>
      <c r="BM128" s="229" t="s">
        <v>162</v>
      </c>
    </row>
    <row r="129" s="2" customFormat="1">
      <c r="A129" s="38"/>
      <c r="B129" s="39"/>
      <c r="C129" s="40"/>
      <c r="D129" s="231" t="s">
        <v>163</v>
      </c>
      <c r="E129" s="40"/>
      <c r="F129" s="232" t="s">
        <v>1517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163</v>
      </c>
      <c r="AU129" s="17" t="s">
        <v>81</v>
      </c>
    </row>
    <row r="130" s="2" customFormat="1" ht="37.8" customHeight="1">
      <c r="A130" s="38"/>
      <c r="B130" s="39"/>
      <c r="C130" s="258" t="s">
        <v>172</v>
      </c>
      <c r="D130" s="258" t="s">
        <v>254</v>
      </c>
      <c r="E130" s="259" t="s">
        <v>1518</v>
      </c>
      <c r="F130" s="260" t="s">
        <v>1519</v>
      </c>
      <c r="G130" s="261" t="s">
        <v>208</v>
      </c>
      <c r="H130" s="262">
        <v>175</v>
      </c>
      <c r="I130" s="263"/>
      <c r="J130" s="264">
        <f>ROUND(I130*H130,2)</f>
        <v>0</v>
      </c>
      <c r="K130" s="260" t="s">
        <v>1</v>
      </c>
      <c r="L130" s="265"/>
      <c r="M130" s="266" t="s">
        <v>1</v>
      </c>
      <c r="N130" s="267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241</v>
      </c>
      <c r="AT130" s="229" t="s">
        <v>254</v>
      </c>
      <c r="AU130" s="229" t="s">
        <v>81</v>
      </c>
      <c r="AY130" s="17" t="s">
        <v>156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199</v>
      </c>
      <c r="BM130" s="229" t="s">
        <v>176</v>
      </c>
    </row>
    <row r="131" s="2" customFormat="1">
      <c r="A131" s="38"/>
      <c r="B131" s="39"/>
      <c r="C131" s="40"/>
      <c r="D131" s="231" t="s">
        <v>163</v>
      </c>
      <c r="E131" s="40"/>
      <c r="F131" s="232" t="s">
        <v>1519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163</v>
      </c>
      <c r="AU131" s="17" t="s">
        <v>81</v>
      </c>
    </row>
    <row r="132" s="2" customFormat="1" ht="44.25" customHeight="1">
      <c r="A132" s="38"/>
      <c r="B132" s="39"/>
      <c r="C132" s="258" t="s">
        <v>162</v>
      </c>
      <c r="D132" s="258" t="s">
        <v>254</v>
      </c>
      <c r="E132" s="259" t="s">
        <v>1520</v>
      </c>
      <c r="F132" s="260" t="s">
        <v>1521</v>
      </c>
      <c r="G132" s="261" t="s">
        <v>208</v>
      </c>
      <c r="H132" s="262">
        <v>120</v>
      </c>
      <c r="I132" s="263"/>
      <c r="J132" s="264">
        <f>ROUND(I132*H132,2)</f>
        <v>0</v>
      </c>
      <c r="K132" s="260" t="s">
        <v>1</v>
      </c>
      <c r="L132" s="265"/>
      <c r="M132" s="266" t="s">
        <v>1</v>
      </c>
      <c r="N132" s="267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241</v>
      </c>
      <c r="AT132" s="229" t="s">
        <v>254</v>
      </c>
      <c r="AU132" s="229" t="s">
        <v>81</v>
      </c>
      <c r="AY132" s="17" t="s">
        <v>156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81</v>
      </c>
      <c r="BK132" s="230">
        <f>ROUND(I132*H132,2)</f>
        <v>0</v>
      </c>
      <c r="BL132" s="17" t="s">
        <v>199</v>
      </c>
      <c r="BM132" s="229" t="s">
        <v>181</v>
      </c>
    </row>
    <row r="133" s="2" customFormat="1">
      <c r="A133" s="38"/>
      <c r="B133" s="39"/>
      <c r="C133" s="40"/>
      <c r="D133" s="231" t="s">
        <v>163</v>
      </c>
      <c r="E133" s="40"/>
      <c r="F133" s="232" t="s">
        <v>1521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163</v>
      </c>
      <c r="AU133" s="17" t="s">
        <v>81</v>
      </c>
    </row>
    <row r="134" s="12" customFormat="1" ht="25.92" customHeight="1">
      <c r="A134" s="12"/>
      <c r="B134" s="202"/>
      <c r="C134" s="203"/>
      <c r="D134" s="204" t="s">
        <v>72</v>
      </c>
      <c r="E134" s="205" t="s">
        <v>1522</v>
      </c>
      <c r="F134" s="205" t="s">
        <v>1523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SUM(P135:P148)</f>
        <v>0</v>
      </c>
      <c r="Q134" s="210"/>
      <c r="R134" s="211">
        <f>SUM(R135:R148)</f>
        <v>0</v>
      </c>
      <c r="S134" s="210"/>
      <c r="T134" s="212">
        <f>SUM(T135:T148)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73</v>
      </c>
      <c r="AY134" s="213" t="s">
        <v>156</v>
      </c>
      <c r="BK134" s="215">
        <f>SUM(BK135:BK148)</f>
        <v>0</v>
      </c>
    </row>
    <row r="135" s="2" customFormat="1" ht="37.8" customHeight="1">
      <c r="A135" s="38"/>
      <c r="B135" s="39"/>
      <c r="C135" s="218" t="s">
        <v>183</v>
      </c>
      <c r="D135" s="218" t="s">
        <v>158</v>
      </c>
      <c r="E135" s="219" t="s">
        <v>1524</v>
      </c>
      <c r="F135" s="220" t="s">
        <v>1525</v>
      </c>
      <c r="G135" s="221" t="s">
        <v>1185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162</v>
      </c>
      <c r="AT135" s="229" t="s">
        <v>158</v>
      </c>
      <c r="AU135" s="229" t="s">
        <v>81</v>
      </c>
      <c r="AY135" s="17" t="s">
        <v>156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162</v>
      </c>
      <c r="BM135" s="229" t="s">
        <v>186</v>
      </c>
    </row>
    <row r="136" s="2" customFormat="1">
      <c r="A136" s="38"/>
      <c r="B136" s="39"/>
      <c r="C136" s="40"/>
      <c r="D136" s="231" t="s">
        <v>163</v>
      </c>
      <c r="E136" s="40"/>
      <c r="F136" s="232" t="s">
        <v>1525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163</v>
      </c>
      <c r="AU136" s="17" t="s">
        <v>81</v>
      </c>
    </row>
    <row r="137" s="2" customFormat="1" ht="24.15" customHeight="1">
      <c r="A137" s="38"/>
      <c r="B137" s="39"/>
      <c r="C137" s="218" t="s">
        <v>191</v>
      </c>
      <c r="D137" s="218" t="s">
        <v>158</v>
      </c>
      <c r="E137" s="219" t="s">
        <v>1526</v>
      </c>
      <c r="F137" s="220" t="s">
        <v>1527</v>
      </c>
      <c r="G137" s="221" t="s">
        <v>1182</v>
      </c>
      <c r="H137" s="222">
        <v>24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162</v>
      </c>
      <c r="AT137" s="229" t="s">
        <v>158</v>
      </c>
      <c r="AU137" s="229" t="s">
        <v>81</v>
      </c>
      <c r="AY137" s="17" t="s">
        <v>156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162</v>
      </c>
      <c r="BM137" s="229" t="s">
        <v>195</v>
      </c>
    </row>
    <row r="138" s="2" customFormat="1">
      <c r="A138" s="38"/>
      <c r="B138" s="39"/>
      <c r="C138" s="40"/>
      <c r="D138" s="231" t="s">
        <v>163</v>
      </c>
      <c r="E138" s="40"/>
      <c r="F138" s="232" t="s">
        <v>1528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163</v>
      </c>
      <c r="AU138" s="17" t="s">
        <v>81</v>
      </c>
    </row>
    <row r="139" s="2" customFormat="1" ht="24.15" customHeight="1">
      <c r="A139" s="38"/>
      <c r="B139" s="39"/>
      <c r="C139" s="218" t="s">
        <v>181</v>
      </c>
      <c r="D139" s="218" t="s">
        <v>158</v>
      </c>
      <c r="E139" s="219" t="s">
        <v>1529</v>
      </c>
      <c r="F139" s="220" t="s">
        <v>1530</v>
      </c>
      <c r="G139" s="221" t="s">
        <v>996</v>
      </c>
      <c r="H139" s="222">
        <v>150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162</v>
      </c>
      <c r="AT139" s="229" t="s">
        <v>158</v>
      </c>
      <c r="AU139" s="229" t="s">
        <v>81</v>
      </c>
      <c r="AY139" s="17" t="s">
        <v>156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162</v>
      </c>
      <c r="BM139" s="229" t="s">
        <v>199</v>
      </c>
    </row>
    <row r="140" s="2" customFormat="1">
      <c r="A140" s="38"/>
      <c r="B140" s="39"/>
      <c r="C140" s="40"/>
      <c r="D140" s="231" t="s">
        <v>163</v>
      </c>
      <c r="E140" s="40"/>
      <c r="F140" s="232" t="s">
        <v>1530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163</v>
      </c>
      <c r="AU140" s="17" t="s">
        <v>81</v>
      </c>
    </row>
    <row r="141" s="2" customFormat="1" ht="16.5" customHeight="1">
      <c r="A141" s="38"/>
      <c r="B141" s="39"/>
      <c r="C141" s="218" t="s">
        <v>201</v>
      </c>
      <c r="D141" s="218" t="s">
        <v>158</v>
      </c>
      <c r="E141" s="219" t="s">
        <v>1531</v>
      </c>
      <c r="F141" s="220" t="s">
        <v>1532</v>
      </c>
      <c r="G141" s="221" t="s">
        <v>996</v>
      </c>
      <c r="H141" s="222">
        <v>9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162</v>
      </c>
      <c r="AT141" s="229" t="s">
        <v>158</v>
      </c>
      <c r="AU141" s="229" t="s">
        <v>81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162</v>
      </c>
      <c r="BM141" s="229" t="s">
        <v>204</v>
      </c>
    </row>
    <row r="142" s="2" customFormat="1">
      <c r="A142" s="38"/>
      <c r="B142" s="39"/>
      <c r="C142" s="40"/>
      <c r="D142" s="231" t="s">
        <v>163</v>
      </c>
      <c r="E142" s="40"/>
      <c r="F142" s="232" t="s">
        <v>1532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163</v>
      </c>
      <c r="AU142" s="17" t="s">
        <v>81</v>
      </c>
    </row>
    <row r="143" s="2" customFormat="1" ht="16.5" customHeight="1">
      <c r="A143" s="38"/>
      <c r="B143" s="39"/>
      <c r="C143" s="218" t="s">
        <v>186</v>
      </c>
      <c r="D143" s="218" t="s">
        <v>158</v>
      </c>
      <c r="E143" s="219" t="s">
        <v>1533</v>
      </c>
      <c r="F143" s="220" t="s">
        <v>1534</v>
      </c>
      <c r="G143" s="221" t="s">
        <v>996</v>
      </c>
      <c r="H143" s="222">
        <v>22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162</v>
      </c>
      <c r="AT143" s="229" t="s">
        <v>158</v>
      </c>
      <c r="AU143" s="229" t="s">
        <v>81</v>
      </c>
      <c r="AY143" s="17" t="s">
        <v>156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162</v>
      </c>
      <c r="BM143" s="229" t="s">
        <v>209</v>
      </c>
    </row>
    <row r="144" s="2" customFormat="1">
      <c r="A144" s="38"/>
      <c r="B144" s="39"/>
      <c r="C144" s="40"/>
      <c r="D144" s="231" t="s">
        <v>163</v>
      </c>
      <c r="E144" s="40"/>
      <c r="F144" s="232" t="s">
        <v>1534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163</v>
      </c>
      <c r="AU144" s="17" t="s">
        <v>81</v>
      </c>
    </row>
    <row r="145" s="2" customFormat="1" ht="24.15" customHeight="1">
      <c r="A145" s="38"/>
      <c r="B145" s="39"/>
      <c r="C145" s="218" t="s">
        <v>212</v>
      </c>
      <c r="D145" s="218" t="s">
        <v>158</v>
      </c>
      <c r="E145" s="219" t="s">
        <v>1535</v>
      </c>
      <c r="F145" s="220" t="s">
        <v>1536</v>
      </c>
      <c r="G145" s="221" t="s">
        <v>996</v>
      </c>
      <c r="H145" s="222">
        <v>8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162</v>
      </c>
      <c r="AT145" s="229" t="s">
        <v>158</v>
      </c>
      <c r="AU145" s="229" t="s">
        <v>81</v>
      </c>
      <c r="AY145" s="17" t="s">
        <v>156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162</v>
      </c>
      <c r="BM145" s="229" t="s">
        <v>216</v>
      </c>
    </row>
    <row r="146" s="2" customFormat="1">
      <c r="A146" s="38"/>
      <c r="B146" s="39"/>
      <c r="C146" s="40"/>
      <c r="D146" s="231" t="s">
        <v>163</v>
      </c>
      <c r="E146" s="40"/>
      <c r="F146" s="232" t="s">
        <v>1536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163</v>
      </c>
      <c r="AU146" s="17" t="s">
        <v>81</v>
      </c>
    </row>
    <row r="147" s="2" customFormat="1" ht="24.15" customHeight="1">
      <c r="A147" s="38"/>
      <c r="B147" s="39"/>
      <c r="C147" s="218" t="s">
        <v>8</v>
      </c>
      <c r="D147" s="218" t="s">
        <v>158</v>
      </c>
      <c r="E147" s="219" t="s">
        <v>1537</v>
      </c>
      <c r="F147" s="220" t="s">
        <v>1538</v>
      </c>
      <c r="G147" s="221" t="s">
        <v>996</v>
      </c>
      <c r="H147" s="222">
        <v>9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162</v>
      </c>
      <c r="AT147" s="229" t="s">
        <v>158</v>
      </c>
      <c r="AU147" s="229" t="s">
        <v>81</v>
      </c>
      <c r="AY147" s="17" t="s">
        <v>156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162</v>
      </c>
      <c r="BM147" s="229" t="s">
        <v>220</v>
      </c>
    </row>
    <row r="148" s="2" customFormat="1">
      <c r="A148" s="38"/>
      <c r="B148" s="39"/>
      <c r="C148" s="40"/>
      <c r="D148" s="231" t="s">
        <v>163</v>
      </c>
      <c r="E148" s="40"/>
      <c r="F148" s="232" t="s">
        <v>1538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163</v>
      </c>
      <c r="AU148" s="17" t="s">
        <v>81</v>
      </c>
    </row>
    <row r="149" s="12" customFormat="1" ht="25.92" customHeight="1">
      <c r="A149" s="12"/>
      <c r="B149" s="202"/>
      <c r="C149" s="203"/>
      <c r="D149" s="204" t="s">
        <v>72</v>
      </c>
      <c r="E149" s="205" t="s">
        <v>675</v>
      </c>
      <c r="F149" s="205" t="s">
        <v>676</v>
      </c>
      <c r="G149" s="203"/>
      <c r="H149" s="203"/>
      <c r="I149" s="206"/>
      <c r="J149" s="207">
        <f>BK149</f>
        <v>0</v>
      </c>
      <c r="K149" s="203"/>
      <c r="L149" s="208"/>
      <c r="M149" s="209"/>
      <c r="N149" s="210"/>
      <c r="O149" s="210"/>
      <c r="P149" s="211">
        <f>P150+P167</f>
        <v>0</v>
      </c>
      <c r="Q149" s="210"/>
      <c r="R149" s="211">
        <f>R150+R167</f>
        <v>0</v>
      </c>
      <c r="S149" s="210"/>
      <c r="T149" s="212">
        <f>T150+T167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72</v>
      </c>
      <c r="AU149" s="214" t="s">
        <v>73</v>
      </c>
      <c r="AY149" s="213" t="s">
        <v>156</v>
      </c>
      <c r="BK149" s="215">
        <f>BK150+BK167</f>
        <v>0</v>
      </c>
    </row>
    <row r="150" s="12" customFormat="1" ht="22.8" customHeight="1">
      <c r="A150" s="12"/>
      <c r="B150" s="202"/>
      <c r="C150" s="203"/>
      <c r="D150" s="204" t="s">
        <v>72</v>
      </c>
      <c r="E150" s="216" t="s">
        <v>1539</v>
      </c>
      <c r="F150" s="216" t="s">
        <v>1540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SUM(P151:P166)</f>
        <v>0</v>
      </c>
      <c r="Q150" s="210"/>
      <c r="R150" s="211">
        <f>SUM(R151:R166)</f>
        <v>0</v>
      </c>
      <c r="S150" s="210"/>
      <c r="T150" s="212">
        <f>SUM(T151:T166)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83</v>
      </c>
      <c r="AT150" s="214" t="s">
        <v>72</v>
      </c>
      <c r="AU150" s="214" t="s">
        <v>81</v>
      </c>
      <c r="AY150" s="213" t="s">
        <v>156</v>
      </c>
      <c r="BK150" s="215">
        <f>SUM(BK151:BK166)</f>
        <v>0</v>
      </c>
    </row>
    <row r="151" s="2" customFormat="1" ht="21.75" customHeight="1">
      <c r="A151" s="38"/>
      <c r="B151" s="39"/>
      <c r="C151" s="218" t="s">
        <v>222</v>
      </c>
      <c r="D151" s="218" t="s">
        <v>158</v>
      </c>
      <c r="E151" s="219" t="s">
        <v>1541</v>
      </c>
      <c r="F151" s="220" t="s">
        <v>1542</v>
      </c>
      <c r="G151" s="221" t="s">
        <v>208</v>
      </c>
      <c r="H151" s="222">
        <v>270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199</v>
      </c>
      <c r="AT151" s="229" t="s">
        <v>158</v>
      </c>
      <c r="AU151" s="229" t="s">
        <v>83</v>
      </c>
      <c r="AY151" s="17" t="s">
        <v>156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199</v>
      </c>
      <c r="BM151" s="229" t="s">
        <v>225</v>
      </c>
    </row>
    <row r="152" s="2" customFormat="1">
      <c r="A152" s="38"/>
      <c r="B152" s="39"/>
      <c r="C152" s="40"/>
      <c r="D152" s="231" t="s">
        <v>163</v>
      </c>
      <c r="E152" s="40"/>
      <c r="F152" s="232" t="s">
        <v>1542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83</v>
      </c>
    </row>
    <row r="153" s="2" customFormat="1" ht="16.5" customHeight="1">
      <c r="A153" s="38"/>
      <c r="B153" s="39"/>
      <c r="C153" s="258" t="s">
        <v>195</v>
      </c>
      <c r="D153" s="258" t="s">
        <v>254</v>
      </c>
      <c r="E153" s="259" t="s">
        <v>1543</v>
      </c>
      <c r="F153" s="260" t="s">
        <v>1544</v>
      </c>
      <c r="G153" s="261" t="s">
        <v>208</v>
      </c>
      <c r="H153" s="262">
        <v>270</v>
      </c>
      <c r="I153" s="263"/>
      <c r="J153" s="264">
        <f>ROUND(I153*H153,2)</f>
        <v>0</v>
      </c>
      <c r="K153" s="260" t="s">
        <v>1</v>
      </c>
      <c r="L153" s="265"/>
      <c r="M153" s="266" t="s">
        <v>1</v>
      </c>
      <c r="N153" s="267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241</v>
      </c>
      <c r="AT153" s="229" t="s">
        <v>254</v>
      </c>
      <c r="AU153" s="229" t="s">
        <v>83</v>
      </c>
      <c r="AY153" s="17" t="s">
        <v>156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199</v>
      </c>
      <c r="BM153" s="229" t="s">
        <v>229</v>
      </c>
    </row>
    <row r="154" s="2" customFormat="1">
      <c r="A154" s="38"/>
      <c r="B154" s="39"/>
      <c r="C154" s="40"/>
      <c r="D154" s="231" t="s">
        <v>163</v>
      </c>
      <c r="E154" s="40"/>
      <c r="F154" s="232" t="s">
        <v>1544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163</v>
      </c>
      <c r="AU154" s="17" t="s">
        <v>83</v>
      </c>
    </row>
    <row r="155" s="2" customFormat="1" ht="24.15" customHeight="1">
      <c r="A155" s="38"/>
      <c r="B155" s="39"/>
      <c r="C155" s="218" t="s">
        <v>232</v>
      </c>
      <c r="D155" s="218" t="s">
        <v>158</v>
      </c>
      <c r="E155" s="219" t="s">
        <v>1545</v>
      </c>
      <c r="F155" s="220" t="s">
        <v>1546</v>
      </c>
      <c r="G155" s="221" t="s">
        <v>208</v>
      </c>
      <c r="H155" s="222">
        <v>315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199</v>
      </c>
      <c r="AT155" s="229" t="s">
        <v>158</v>
      </c>
      <c r="AU155" s="229" t="s">
        <v>83</v>
      </c>
      <c r="AY155" s="17" t="s">
        <v>156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199</v>
      </c>
      <c r="BM155" s="229" t="s">
        <v>235</v>
      </c>
    </row>
    <row r="156" s="2" customFormat="1">
      <c r="A156" s="38"/>
      <c r="B156" s="39"/>
      <c r="C156" s="40"/>
      <c r="D156" s="231" t="s">
        <v>163</v>
      </c>
      <c r="E156" s="40"/>
      <c r="F156" s="232" t="s">
        <v>1546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163</v>
      </c>
      <c r="AU156" s="17" t="s">
        <v>83</v>
      </c>
    </row>
    <row r="157" s="2" customFormat="1" ht="24.15" customHeight="1">
      <c r="A157" s="38"/>
      <c r="B157" s="39"/>
      <c r="C157" s="258" t="s">
        <v>199</v>
      </c>
      <c r="D157" s="258" t="s">
        <v>254</v>
      </c>
      <c r="E157" s="259" t="s">
        <v>1547</v>
      </c>
      <c r="F157" s="260" t="s">
        <v>1548</v>
      </c>
      <c r="G157" s="261" t="s">
        <v>208</v>
      </c>
      <c r="H157" s="262">
        <v>315</v>
      </c>
      <c r="I157" s="263"/>
      <c r="J157" s="264">
        <f>ROUND(I157*H157,2)</f>
        <v>0</v>
      </c>
      <c r="K157" s="260" t="s">
        <v>1</v>
      </c>
      <c r="L157" s="265"/>
      <c r="M157" s="266" t="s">
        <v>1</v>
      </c>
      <c r="N157" s="267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241</v>
      </c>
      <c r="AT157" s="229" t="s">
        <v>254</v>
      </c>
      <c r="AU157" s="229" t="s">
        <v>83</v>
      </c>
      <c r="AY157" s="17" t="s">
        <v>156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199</v>
      </c>
      <c r="BM157" s="229" t="s">
        <v>241</v>
      </c>
    </row>
    <row r="158" s="2" customFormat="1">
      <c r="A158" s="38"/>
      <c r="B158" s="39"/>
      <c r="C158" s="40"/>
      <c r="D158" s="231" t="s">
        <v>163</v>
      </c>
      <c r="E158" s="40"/>
      <c r="F158" s="232" t="s">
        <v>1548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163</v>
      </c>
      <c r="AU158" s="17" t="s">
        <v>83</v>
      </c>
    </row>
    <row r="159" s="2" customFormat="1" ht="24.15" customHeight="1">
      <c r="A159" s="38"/>
      <c r="B159" s="39"/>
      <c r="C159" s="218" t="s">
        <v>242</v>
      </c>
      <c r="D159" s="218" t="s">
        <v>158</v>
      </c>
      <c r="E159" s="219" t="s">
        <v>1549</v>
      </c>
      <c r="F159" s="220" t="s">
        <v>1550</v>
      </c>
      <c r="G159" s="221" t="s">
        <v>215</v>
      </c>
      <c r="H159" s="222">
        <v>9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199</v>
      </c>
      <c r="AT159" s="229" t="s">
        <v>158</v>
      </c>
      <c r="AU159" s="229" t="s">
        <v>83</v>
      </c>
      <c r="AY159" s="17" t="s">
        <v>156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199</v>
      </c>
      <c r="BM159" s="229" t="s">
        <v>245</v>
      </c>
    </row>
    <row r="160" s="2" customFormat="1">
      <c r="A160" s="38"/>
      <c r="B160" s="39"/>
      <c r="C160" s="40"/>
      <c r="D160" s="231" t="s">
        <v>163</v>
      </c>
      <c r="E160" s="40"/>
      <c r="F160" s="232" t="s">
        <v>1550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163</v>
      </c>
      <c r="AU160" s="17" t="s">
        <v>83</v>
      </c>
    </row>
    <row r="161" s="2" customFormat="1" ht="24.15" customHeight="1">
      <c r="A161" s="38"/>
      <c r="B161" s="39"/>
      <c r="C161" s="258" t="s">
        <v>204</v>
      </c>
      <c r="D161" s="258" t="s">
        <v>254</v>
      </c>
      <c r="E161" s="259" t="s">
        <v>1551</v>
      </c>
      <c r="F161" s="260" t="s">
        <v>1552</v>
      </c>
      <c r="G161" s="261" t="s">
        <v>215</v>
      </c>
      <c r="H161" s="262">
        <v>9</v>
      </c>
      <c r="I161" s="263"/>
      <c r="J161" s="264">
        <f>ROUND(I161*H161,2)</f>
        <v>0</v>
      </c>
      <c r="K161" s="260" t="s">
        <v>1</v>
      </c>
      <c r="L161" s="265"/>
      <c r="M161" s="266" t="s">
        <v>1</v>
      </c>
      <c r="N161" s="267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241</v>
      </c>
      <c r="AT161" s="229" t="s">
        <v>254</v>
      </c>
      <c r="AU161" s="229" t="s">
        <v>83</v>
      </c>
      <c r="AY161" s="17" t="s">
        <v>156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199</v>
      </c>
      <c r="BM161" s="229" t="s">
        <v>248</v>
      </c>
    </row>
    <row r="162" s="2" customFormat="1">
      <c r="A162" s="38"/>
      <c r="B162" s="39"/>
      <c r="C162" s="40"/>
      <c r="D162" s="231" t="s">
        <v>163</v>
      </c>
      <c r="E162" s="40"/>
      <c r="F162" s="232" t="s">
        <v>1552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163</v>
      </c>
      <c r="AU162" s="17" t="s">
        <v>83</v>
      </c>
    </row>
    <row r="163" s="2" customFormat="1" ht="44.25" customHeight="1">
      <c r="A163" s="38"/>
      <c r="B163" s="39"/>
      <c r="C163" s="218" t="s">
        <v>250</v>
      </c>
      <c r="D163" s="218" t="s">
        <v>158</v>
      </c>
      <c r="E163" s="219" t="s">
        <v>1553</v>
      </c>
      <c r="F163" s="220" t="s">
        <v>1554</v>
      </c>
      <c r="G163" s="221" t="s">
        <v>215</v>
      </c>
      <c r="H163" s="222">
        <v>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199</v>
      </c>
      <c r="AT163" s="229" t="s">
        <v>158</v>
      </c>
      <c r="AU163" s="229" t="s">
        <v>83</v>
      </c>
      <c r="AY163" s="17" t="s">
        <v>156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199</v>
      </c>
      <c r="BM163" s="229" t="s">
        <v>253</v>
      </c>
    </row>
    <row r="164" s="2" customFormat="1">
      <c r="A164" s="38"/>
      <c r="B164" s="39"/>
      <c r="C164" s="40"/>
      <c r="D164" s="231" t="s">
        <v>163</v>
      </c>
      <c r="E164" s="40"/>
      <c r="F164" s="232" t="s">
        <v>1554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163</v>
      </c>
      <c r="AU164" s="17" t="s">
        <v>83</v>
      </c>
    </row>
    <row r="165" s="2" customFormat="1" ht="24.15" customHeight="1">
      <c r="A165" s="38"/>
      <c r="B165" s="39"/>
      <c r="C165" s="218" t="s">
        <v>209</v>
      </c>
      <c r="D165" s="218" t="s">
        <v>158</v>
      </c>
      <c r="E165" s="219" t="s">
        <v>1555</v>
      </c>
      <c r="F165" s="220" t="s">
        <v>1556</v>
      </c>
      <c r="G165" s="221" t="s">
        <v>215</v>
      </c>
      <c r="H165" s="222">
        <v>2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199</v>
      </c>
      <c r="AT165" s="229" t="s">
        <v>158</v>
      </c>
      <c r="AU165" s="229" t="s">
        <v>83</v>
      </c>
      <c r="AY165" s="17" t="s">
        <v>156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199</v>
      </c>
      <c r="BM165" s="229" t="s">
        <v>257</v>
      </c>
    </row>
    <row r="166" s="2" customFormat="1">
      <c r="A166" s="38"/>
      <c r="B166" s="39"/>
      <c r="C166" s="40"/>
      <c r="D166" s="231" t="s">
        <v>163</v>
      </c>
      <c r="E166" s="40"/>
      <c r="F166" s="232" t="s">
        <v>1556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163</v>
      </c>
      <c r="AU166" s="17" t="s">
        <v>83</v>
      </c>
    </row>
    <row r="167" s="12" customFormat="1" ht="22.8" customHeight="1">
      <c r="A167" s="12"/>
      <c r="B167" s="202"/>
      <c r="C167" s="203"/>
      <c r="D167" s="204" t="s">
        <v>72</v>
      </c>
      <c r="E167" s="216" t="s">
        <v>1420</v>
      </c>
      <c r="F167" s="216" t="s">
        <v>1421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SUM(P168:P173)</f>
        <v>0</v>
      </c>
      <c r="Q167" s="210"/>
      <c r="R167" s="211">
        <f>SUM(R168:R173)</f>
        <v>0</v>
      </c>
      <c r="S167" s="210"/>
      <c r="T167" s="212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83</v>
      </c>
      <c r="AT167" s="214" t="s">
        <v>72</v>
      </c>
      <c r="AU167" s="214" t="s">
        <v>81</v>
      </c>
      <c r="AY167" s="213" t="s">
        <v>156</v>
      </c>
      <c r="BK167" s="215">
        <f>SUM(BK168:BK173)</f>
        <v>0</v>
      </c>
    </row>
    <row r="168" s="2" customFormat="1" ht="16.5" customHeight="1">
      <c r="A168" s="38"/>
      <c r="B168" s="39"/>
      <c r="C168" s="218" t="s">
        <v>7</v>
      </c>
      <c r="D168" s="218" t="s">
        <v>158</v>
      </c>
      <c r="E168" s="219" t="s">
        <v>1557</v>
      </c>
      <c r="F168" s="220" t="s">
        <v>1558</v>
      </c>
      <c r="G168" s="221" t="s">
        <v>215</v>
      </c>
      <c r="H168" s="222">
        <v>18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199</v>
      </c>
      <c r="AT168" s="229" t="s">
        <v>158</v>
      </c>
      <c r="AU168" s="229" t="s">
        <v>83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199</v>
      </c>
      <c r="BM168" s="229" t="s">
        <v>262</v>
      </c>
    </row>
    <row r="169" s="2" customFormat="1">
      <c r="A169" s="38"/>
      <c r="B169" s="39"/>
      <c r="C169" s="40"/>
      <c r="D169" s="231" t="s">
        <v>163</v>
      </c>
      <c r="E169" s="40"/>
      <c r="F169" s="232" t="s">
        <v>1558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163</v>
      </c>
      <c r="AU169" s="17" t="s">
        <v>83</v>
      </c>
    </row>
    <row r="170" s="2" customFormat="1" ht="24.15" customHeight="1">
      <c r="A170" s="38"/>
      <c r="B170" s="39"/>
      <c r="C170" s="258" t="s">
        <v>216</v>
      </c>
      <c r="D170" s="258" t="s">
        <v>254</v>
      </c>
      <c r="E170" s="259" t="s">
        <v>1559</v>
      </c>
      <c r="F170" s="260" t="s">
        <v>1560</v>
      </c>
      <c r="G170" s="261" t="s">
        <v>215</v>
      </c>
      <c r="H170" s="262">
        <v>9</v>
      </c>
      <c r="I170" s="263"/>
      <c r="J170" s="264">
        <f>ROUND(I170*H170,2)</f>
        <v>0</v>
      </c>
      <c r="K170" s="260" t="s">
        <v>1</v>
      </c>
      <c r="L170" s="265"/>
      <c r="M170" s="266" t="s">
        <v>1</v>
      </c>
      <c r="N170" s="267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241</v>
      </c>
      <c r="AT170" s="229" t="s">
        <v>254</v>
      </c>
      <c r="AU170" s="229" t="s">
        <v>83</v>
      </c>
      <c r="AY170" s="17" t="s">
        <v>156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199</v>
      </c>
      <c r="BM170" s="229" t="s">
        <v>265</v>
      </c>
    </row>
    <row r="171" s="2" customFormat="1">
      <c r="A171" s="38"/>
      <c r="B171" s="39"/>
      <c r="C171" s="40"/>
      <c r="D171" s="231" t="s">
        <v>163</v>
      </c>
      <c r="E171" s="40"/>
      <c r="F171" s="232" t="s">
        <v>1560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83</v>
      </c>
    </row>
    <row r="172" s="2" customFormat="1" ht="16.5" customHeight="1">
      <c r="A172" s="38"/>
      <c r="B172" s="39"/>
      <c r="C172" s="258" t="s">
        <v>267</v>
      </c>
      <c r="D172" s="258" t="s">
        <v>254</v>
      </c>
      <c r="E172" s="259" t="s">
        <v>1561</v>
      </c>
      <c r="F172" s="260" t="s">
        <v>1562</v>
      </c>
      <c r="G172" s="261" t="s">
        <v>215</v>
      </c>
      <c r="H172" s="262">
        <v>9</v>
      </c>
      <c r="I172" s="263"/>
      <c r="J172" s="264">
        <f>ROUND(I172*H172,2)</f>
        <v>0</v>
      </c>
      <c r="K172" s="260" t="s">
        <v>1</v>
      </c>
      <c r="L172" s="265"/>
      <c r="M172" s="266" t="s">
        <v>1</v>
      </c>
      <c r="N172" s="267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241</v>
      </c>
      <c r="AT172" s="229" t="s">
        <v>254</v>
      </c>
      <c r="AU172" s="229" t="s">
        <v>83</v>
      </c>
      <c r="AY172" s="17" t="s">
        <v>156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199</v>
      </c>
      <c r="BM172" s="229" t="s">
        <v>270</v>
      </c>
    </row>
    <row r="173" s="2" customFormat="1">
      <c r="A173" s="38"/>
      <c r="B173" s="39"/>
      <c r="C173" s="40"/>
      <c r="D173" s="231" t="s">
        <v>163</v>
      </c>
      <c r="E173" s="40"/>
      <c r="F173" s="232" t="s">
        <v>1562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163</v>
      </c>
      <c r="AU173" s="17" t="s">
        <v>83</v>
      </c>
    </row>
    <row r="174" s="12" customFormat="1" ht="25.92" customHeight="1">
      <c r="A174" s="12"/>
      <c r="B174" s="202"/>
      <c r="C174" s="203"/>
      <c r="D174" s="204" t="s">
        <v>72</v>
      </c>
      <c r="E174" s="205" t="s">
        <v>1152</v>
      </c>
      <c r="F174" s="205" t="s">
        <v>1153</v>
      </c>
      <c r="G174" s="203"/>
      <c r="H174" s="203"/>
      <c r="I174" s="206"/>
      <c r="J174" s="207">
        <f>BK174</f>
        <v>0</v>
      </c>
      <c r="K174" s="203"/>
      <c r="L174" s="208"/>
      <c r="M174" s="209"/>
      <c r="N174" s="210"/>
      <c r="O174" s="210"/>
      <c r="P174" s="211">
        <f>P175+P180</f>
        <v>0</v>
      </c>
      <c r="Q174" s="210"/>
      <c r="R174" s="211">
        <f>R175+R180</f>
        <v>0</v>
      </c>
      <c r="S174" s="210"/>
      <c r="T174" s="212">
        <f>T175+T180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183</v>
      </c>
      <c r="AT174" s="214" t="s">
        <v>72</v>
      </c>
      <c r="AU174" s="214" t="s">
        <v>73</v>
      </c>
      <c r="AY174" s="213" t="s">
        <v>156</v>
      </c>
      <c r="BK174" s="215">
        <f>BK175+BK180</f>
        <v>0</v>
      </c>
    </row>
    <row r="175" s="12" customFormat="1" ht="22.8" customHeight="1">
      <c r="A175" s="12"/>
      <c r="B175" s="202"/>
      <c r="C175" s="203"/>
      <c r="D175" s="204" t="s">
        <v>72</v>
      </c>
      <c r="E175" s="216" t="s">
        <v>1393</v>
      </c>
      <c r="F175" s="216" t="s">
        <v>1394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SUM(P176:P179)</f>
        <v>0</v>
      </c>
      <c r="Q175" s="210"/>
      <c r="R175" s="211">
        <f>SUM(R176:R179)</f>
        <v>0</v>
      </c>
      <c r="S175" s="210"/>
      <c r="T175" s="212">
        <f>SUM(T176:T179)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183</v>
      </c>
      <c r="AT175" s="214" t="s">
        <v>72</v>
      </c>
      <c r="AU175" s="214" t="s">
        <v>81</v>
      </c>
      <c r="AY175" s="213" t="s">
        <v>156</v>
      </c>
      <c r="BK175" s="215">
        <f>SUM(BK176:BK179)</f>
        <v>0</v>
      </c>
    </row>
    <row r="176" s="2" customFormat="1" ht="16.5" customHeight="1">
      <c r="A176" s="38"/>
      <c r="B176" s="39"/>
      <c r="C176" s="218" t="s">
        <v>220</v>
      </c>
      <c r="D176" s="218" t="s">
        <v>158</v>
      </c>
      <c r="E176" s="219" t="s">
        <v>1395</v>
      </c>
      <c r="F176" s="220" t="s">
        <v>1396</v>
      </c>
      <c r="G176" s="221" t="s">
        <v>1397</v>
      </c>
      <c r="H176" s="222">
        <v>1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162</v>
      </c>
      <c r="AT176" s="229" t="s">
        <v>158</v>
      </c>
      <c r="AU176" s="229" t="s">
        <v>83</v>
      </c>
      <c r="AY176" s="17" t="s">
        <v>156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162</v>
      </c>
      <c r="BM176" s="229" t="s">
        <v>275</v>
      </c>
    </row>
    <row r="177" s="2" customFormat="1">
      <c r="A177" s="38"/>
      <c r="B177" s="39"/>
      <c r="C177" s="40"/>
      <c r="D177" s="231" t="s">
        <v>163</v>
      </c>
      <c r="E177" s="40"/>
      <c r="F177" s="232" t="s">
        <v>1396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163</v>
      </c>
      <c r="AU177" s="17" t="s">
        <v>83</v>
      </c>
    </row>
    <row r="178" s="2" customFormat="1" ht="16.5" customHeight="1">
      <c r="A178" s="38"/>
      <c r="B178" s="39"/>
      <c r="C178" s="218" t="s">
        <v>279</v>
      </c>
      <c r="D178" s="218" t="s">
        <v>158</v>
      </c>
      <c r="E178" s="219" t="s">
        <v>1398</v>
      </c>
      <c r="F178" s="220" t="s">
        <v>1399</v>
      </c>
      <c r="G178" s="221" t="s">
        <v>1397</v>
      </c>
      <c r="H178" s="222">
        <v>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162</v>
      </c>
      <c r="AT178" s="229" t="s">
        <v>158</v>
      </c>
      <c r="AU178" s="229" t="s">
        <v>83</v>
      </c>
      <c r="AY178" s="17" t="s">
        <v>156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162</v>
      </c>
      <c r="BM178" s="229" t="s">
        <v>282</v>
      </c>
    </row>
    <row r="179" s="2" customFormat="1">
      <c r="A179" s="38"/>
      <c r="B179" s="39"/>
      <c r="C179" s="40"/>
      <c r="D179" s="231" t="s">
        <v>163</v>
      </c>
      <c r="E179" s="40"/>
      <c r="F179" s="232" t="s">
        <v>1399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163</v>
      </c>
      <c r="AU179" s="17" t="s">
        <v>83</v>
      </c>
    </row>
    <row r="180" s="12" customFormat="1" ht="22.8" customHeight="1">
      <c r="A180" s="12"/>
      <c r="B180" s="202"/>
      <c r="C180" s="203"/>
      <c r="D180" s="204" t="s">
        <v>72</v>
      </c>
      <c r="E180" s="216" t="s">
        <v>1400</v>
      </c>
      <c r="F180" s="216" t="s">
        <v>1401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SUM(P181:P182)</f>
        <v>0</v>
      </c>
      <c r="Q180" s="210"/>
      <c r="R180" s="211">
        <f>SUM(R181:R182)</f>
        <v>0</v>
      </c>
      <c r="S180" s="210"/>
      <c r="T180" s="212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183</v>
      </c>
      <c r="AT180" s="214" t="s">
        <v>72</v>
      </c>
      <c r="AU180" s="214" t="s">
        <v>81</v>
      </c>
      <c r="AY180" s="213" t="s">
        <v>156</v>
      </c>
      <c r="BK180" s="215">
        <f>SUM(BK181:BK182)</f>
        <v>0</v>
      </c>
    </row>
    <row r="181" s="2" customFormat="1" ht="16.5" customHeight="1">
      <c r="A181" s="38"/>
      <c r="B181" s="39"/>
      <c r="C181" s="218" t="s">
        <v>225</v>
      </c>
      <c r="D181" s="218" t="s">
        <v>158</v>
      </c>
      <c r="E181" s="219" t="s">
        <v>1402</v>
      </c>
      <c r="F181" s="220" t="s">
        <v>1403</v>
      </c>
      <c r="G181" s="221" t="s">
        <v>1182</v>
      </c>
      <c r="H181" s="222">
        <v>24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162</v>
      </c>
      <c r="AT181" s="229" t="s">
        <v>158</v>
      </c>
      <c r="AU181" s="229" t="s">
        <v>83</v>
      </c>
      <c r="AY181" s="17" t="s">
        <v>156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162</v>
      </c>
      <c r="BM181" s="229" t="s">
        <v>288</v>
      </c>
    </row>
    <row r="182" s="2" customFormat="1">
      <c r="A182" s="38"/>
      <c r="B182" s="39"/>
      <c r="C182" s="40"/>
      <c r="D182" s="231" t="s">
        <v>163</v>
      </c>
      <c r="E182" s="40"/>
      <c r="F182" s="232" t="s">
        <v>1403</v>
      </c>
      <c r="G182" s="40"/>
      <c r="H182" s="40"/>
      <c r="I182" s="233"/>
      <c r="J182" s="40"/>
      <c r="K182" s="40"/>
      <c r="L182" s="44"/>
      <c r="M182" s="279"/>
      <c r="N182" s="280"/>
      <c r="O182" s="281"/>
      <c r="P182" s="281"/>
      <c r="Q182" s="281"/>
      <c r="R182" s="281"/>
      <c r="S182" s="281"/>
      <c r="T182" s="28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163</v>
      </c>
      <c r="AU182" s="17" t="s">
        <v>83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67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0NFbiOvsKx3tRGHFbQY74TJ9R2gDsiVKU9T7uQHQhG8+m8vJ/pXGH/j2Ubjgd9yg1LwvGUqDokLg17RBH8qQWA==" hashValue="btRKIZiopxVpvcuSfkW8q8e/cmRUz/N9ZQbUyuL/WNc41O6MI1Yx2LMlGgq0il3EZLuEQs3VBradwi1sQJPSFQ==" algorithmName="SHA-512" password="CC35"/>
  <autoFilter ref="C123:K1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SOŠ a SOU Sušice - obj. č.p.1413/II. Na Hrázi, Sušice - Návrh úspor energie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ROUND((SUM(BE135:BE330)),  2)</f>
        <v>0</v>
      </c>
      <c r="G33" s="38"/>
      <c r="H33" s="38"/>
      <c r="I33" s="155">
        <v>0.20999999999999999</v>
      </c>
      <c r="J33" s="154">
        <f>ROUND(((SUM(BE135:BE330))*I33),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ROUND((SUM(BF135:BF330)),  2)</f>
        <v>0</v>
      </c>
      <c r="G34" s="38"/>
      <c r="H34" s="38"/>
      <c r="I34" s="155">
        <v>0.12</v>
      </c>
      <c r="J34" s="154">
        <f>ROUND(((SUM(BF135:BF330))*I34),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ROUND((SUM(BG135:BG330)),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ROUND((SUM(BH135:BH330)),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ROUND((SUM(BI135:BI330)),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SOŠ a SOU Sušice - obj. č.p.1413/II. Na Hrázi, Sušice - Návrh úspor energie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024 - Dílny, plynová kotelna - vytápění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J136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1165</v>
      </c>
      <c r="E98" s="188"/>
      <c r="F98" s="188"/>
      <c r="G98" s="188"/>
      <c r="H98" s="188"/>
      <c r="I98" s="188"/>
      <c r="J98" s="189">
        <f>J137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124</v>
      </c>
      <c r="E99" s="182"/>
      <c r="F99" s="182"/>
      <c r="G99" s="182"/>
      <c r="H99" s="182"/>
      <c r="I99" s="182"/>
      <c r="J99" s="183">
        <f>J148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126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127</v>
      </c>
      <c r="E101" s="188"/>
      <c r="F101" s="188"/>
      <c r="G101" s="188"/>
      <c r="H101" s="188"/>
      <c r="I101" s="188"/>
      <c r="J101" s="189">
        <f>J164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128</v>
      </c>
      <c r="E102" s="188"/>
      <c r="F102" s="188"/>
      <c r="G102" s="188"/>
      <c r="H102" s="188"/>
      <c r="I102" s="188"/>
      <c r="J102" s="189">
        <f>J167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1564</v>
      </c>
      <c r="E103" s="188"/>
      <c r="F103" s="188"/>
      <c r="G103" s="188"/>
      <c r="H103" s="188"/>
      <c r="I103" s="188"/>
      <c r="J103" s="189">
        <f>J188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1565</v>
      </c>
      <c r="E104" s="188"/>
      <c r="F104" s="188"/>
      <c r="G104" s="188"/>
      <c r="H104" s="188"/>
      <c r="I104" s="188"/>
      <c r="J104" s="189">
        <f>J219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1166</v>
      </c>
      <c r="E105" s="188"/>
      <c r="F105" s="188"/>
      <c r="G105" s="188"/>
      <c r="H105" s="188"/>
      <c r="I105" s="188"/>
      <c r="J105" s="189">
        <f>J240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1167</v>
      </c>
      <c r="E106" s="188"/>
      <c r="F106" s="188"/>
      <c r="G106" s="188"/>
      <c r="H106" s="188"/>
      <c r="I106" s="188"/>
      <c r="J106" s="189">
        <f>J261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1168</v>
      </c>
      <c r="E107" s="188"/>
      <c r="F107" s="188"/>
      <c r="G107" s="188"/>
      <c r="H107" s="188"/>
      <c r="I107" s="188"/>
      <c r="J107" s="189">
        <f>J280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132</v>
      </c>
      <c r="E108" s="188"/>
      <c r="F108" s="188"/>
      <c r="G108" s="188"/>
      <c r="H108" s="188"/>
      <c r="I108" s="188"/>
      <c r="J108" s="189">
        <f>J291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135</v>
      </c>
      <c r="E109" s="188"/>
      <c r="F109" s="188"/>
      <c r="G109" s="188"/>
      <c r="H109" s="188"/>
      <c r="I109" s="188"/>
      <c r="J109" s="189">
        <f>J298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1566</v>
      </c>
      <c r="E110" s="182"/>
      <c r="F110" s="182"/>
      <c r="G110" s="182"/>
      <c r="H110" s="182"/>
      <c r="I110" s="182"/>
      <c r="J110" s="183">
        <f>J315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5"/>
      <c r="C111" s="186"/>
      <c r="D111" s="187" t="s">
        <v>1567</v>
      </c>
      <c r="E111" s="188"/>
      <c r="F111" s="188"/>
      <c r="G111" s="188"/>
      <c r="H111" s="188"/>
      <c r="I111" s="188"/>
      <c r="J111" s="189">
        <f>J316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9"/>
      <c r="C112" s="180"/>
      <c r="D112" s="181" t="s">
        <v>1170</v>
      </c>
      <c r="E112" s="182"/>
      <c r="F112" s="182"/>
      <c r="G112" s="182"/>
      <c r="H112" s="182"/>
      <c r="I112" s="182"/>
      <c r="J112" s="183">
        <f>J319</f>
        <v>0</v>
      </c>
      <c r="K112" s="180"/>
      <c r="L112" s="18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9"/>
      <c r="C113" s="180"/>
      <c r="D113" s="181" t="s">
        <v>138</v>
      </c>
      <c r="E113" s="182"/>
      <c r="F113" s="182"/>
      <c r="G113" s="182"/>
      <c r="H113" s="182"/>
      <c r="I113" s="182"/>
      <c r="J113" s="183">
        <f>J322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5"/>
      <c r="C114" s="186"/>
      <c r="D114" s="187" t="s">
        <v>1171</v>
      </c>
      <c r="E114" s="188"/>
      <c r="F114" s="188"/>
      <c r="G114" s="188"/>
      <c r="H114" s="188"/>
      <c r="I114" s="188"/>
      <c r="J114" s="189">
        <f>J323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1172</v>
      </c>
      <c r="E115" s="188"/>
      <c r="F115" s="188"/>
      <c r="G115" s="188"/>
      <c r="H115" s="188"/>
      <c r="I115" s="188"/>
      <c r="J115" s="189">
        <f>J328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141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6.25" customHeight="1">
      <c r="A125" s="38"/>
      <c r="B125" s="39"/>
      <c r="C125" s="40"/>
      <c r="D125" s="40"/>
      <c r="E125" s="174" t="str">
        <f>E7</f>
        <v>SOŠ a SOU Sušice - obj. č.p.1413/II. Na Hrázi, Sušice - Návrh úspor energie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103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024 - Dílny, plynová kotelna - vytápění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 xml:space="preserve"> </v>
      </c>
      <c r="G129" s="40"/>
      <c r="H129" s="40"/>
      <c r="I129" s="32" t="s">
        <v>22</v>
      </c>
      <c r="J129" s="79" t="str">
        <f>IF(J12="","",J12)</f>
        <v>24. 4. 2025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 xml:space="preserve"> </v>
      </c>
      <c r="G131" s="40"/>
      <c r="H131" s="40"/>
      <c r="I131" s="32" t="s">
        <v>29</v>
      </c>
      <c r="J131" s="36" t="str">
        <f>E21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IF(E18="","",E18)</f>
        <v>Vyplň údaj</v>
      </c>
      <c r="G132" s="40"/>
      <c r="H132" s="40"/>
      <c r="I132" s="32" t="s">
        <v>30</v>
      </c>
      <c r="J132" s="36" t="str">
        <f>E24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91"/>
      <c r="B134" s="192"/>
      <c r="C134" s="193" t="s">
        <v>142</v>
      </c>
      <c r="D134" s="194" t="s">
        <v>58</v>
      </c>
      <c r="E134" s="194" t="s">
        <v>54</v>
      </c>
      <c r="F134" s="194" t="s">
        <v>55</v>
      </c>
      <c r="G134" s="194" t="s">
        <v>143</v>
      </c>
      <c r="H134" s="194" t="s">
        <v>144</v>
      </c>
      <c r="I134" s="194" t="s">
        <v>145</v>
      </c>
      <c r="J134" s="194" t="s">
        <v>107</v>
      </c>
      <c r="K134" s="195" t="s">
        <v>146</v>
      </c>
      <c r="L134" s="196"/>
      <c r="M134" s="100" t="s">
        <v>1</v>
      </c>
      <c r="N134" s="101" t="s">
        <v>37</v>
      </c>
      <c r="O134" s="101" t="s">
        <v>147</v>
      </c>
      <c r="P134" s="101" t="s">
        <v>148</v>
      </c>
      <c r="Q134" s="101" t="s">
        <v>149</v>
      </c>
      <c r="R134" s="101" t="s">
        <v>150</v>
      </c>
      <c r="S134" s="101" t="s">
        <v>151</v>
      </c>
      <c r="T134" s="102" t="s">
        <v>152</v>
      </c>
      <c r="U134" s="191"/>
      <c r="V134" s="191"/>
      <c r="W134" s="191"/>
      <c r="X134" s="191"/>
      <c r="Y134" s="191"/>
      <c r="Z134" s="191"/>
      <c r="AA134" s="191"/>
      <c r="AB134" s="191"/>
      <c r="AC134" s="191"/>
      <c r="AD134" s="191"/>
      <c r="AE134" s="191"/>
    </row>
    <row r="135" s="2" customFormat="1" ht="22.8" customHeight="1">
      <c r="A135" s="38"/>
      <c r="B135" s="39"/>
      <c r="C135" s="107" t="s">
        <v>153</v>
      </c>
      <c r="D135" s="40"/>
      <c r="E135" s="40"/>
      <c r="F135" s="40"/>
      <c r="G135" s="40"/>
      <c r="H135" s="40"/>
      <c r="I135" s="40"/>
      <c r="J135" s="197">
        <f>BK135</f>
        <v>0</v>
      </c>
      <c r="K135" s="40"/>
      <c r="L135" s="44"/>
      <c r="M135" s="103"/>
      <c r="N135" s="198"/>
      <c r="O135" s="104"/>
      <c r="P135" s="199">
        <f>P136+P148+P315+P319+P322</f>
        <v>0</v>
      </c>
      <c r="Q135" s="104"/>
      <c r="R135" s="199">
        <f>R136+R148+R315+R319+R322</f>
        <v>0</v>
      </c>
      <c r="S135" s="104"/>
      <c r="T135" s="200">
        <f>T136+T148+T315+T319+T322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109</v>
      </c>
      <c r="BK135" s="201">
        <f>BK136+BK148+BK315+BK319+BK322</f>
        <v>0</v>
      </c>
    </row>
    <row r="136" s="12" customFormat="1" ht="25.92" customHeight="1">
      <c r="A136" s="12"/>
      <c r="B136" s="202"/>
      <c r="C136" s="203"/>
      <c r="D136" s="204" t="s">
        <v>72</v>
      </c>
      <c r="E136" s="205" t="s">
        <v>154</v>
      </c>
      <c r="F136" s="205" t="s">
        <v>155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81</v>
      </c>
      <c r="AT136" s="214" t="s">
        <v>72</v>
      </c>
      <c r="AU136" s="214" t="s">
        <v>73</v>
      </c>
      <c r="AY136" s="213" t="s">
        <v>156</v>
      </c>
      <c r="BK136" s="215">
        <f>BK137</f>
        <v>0</v>
      </c>
    </row>
    <row r="137" s="12" customFormat="1" ht="22.8" customHeight="1">
      <c r="A137" s="12"/>
      <c r="B137" s="202"/>
      <c r="C137" s="203"/>
      <c r="D137" s="204" t="s">
        <v>72</v>
      </c>
      <c r="E137" s="216" t="s">
        <v>201</v>
      </c>
      <c r="F137" s="216" t="s">
        <v>1173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SUM(P138:P147)</f>
        <v>0</v>
      </c>
      <c r="Q137" s="210"/>
      <c r="R137" s="211">
        <f>SUM(R138:R147)</f>
        <v>0</v>
      </c>
      <c r="S137" s="210"/>
      <c r="T137" s="212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81</v>
      </c>
      <c r="AT137" s="214" t="s">
        <v>72</v>
      </c>
      <c r="AU137" s="214" t="s">
        <v>81</v>
      </c>
      <c r="AY137" s="213" t="s">
        <v>156</v>
      </c>
      <c r="BK137" s="215">
        <f>SUM(BK138:BK147)</f>
        <v>0</v>
      </c>
    </row>
    <row r="138" s="2" customFormat="1" ht="33" customHeight="1">
      <c r="A138" s="38"/>
      <c r="B138" s="39"/>
      <c r="C138" s="218" t="s">
        <v>81</v>
      </c>
      <c r="D138" s="218" t="s">
        <v>158</v>
      </c>
      <c r="E138" s="219" t="s">
        <v>1174</v>
      </c>
      <c r="F138" s="220" t="s">
        <v>1175</v>
      </c>
      <c r="G138" s="221" t="s">
        <v>161</v>
      </c>
      <c r="H138" s="222">
        <v>22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162</v>
      </c>
      <c r="AT138" s="229" t="s">
        <v>158</v>
      </c>
      <c r="AU138" s="229" t="s">
        <v>83</v>
      </c>
      <c r="AY138" s="17" t="s">
        <v>156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162</v>
      </c>
      <c r="BM138" s="229" t="s">
        <v>83</v>
      </c>
    </row>
    <row r="139" s="2" customFormat="1">
      <c r="A139" s="38"/>
      <c r="B139" s="39"/>
      <c r="C139" s="40"/>
      <c r="D139" s="231" t="s">
        <v>163</v>
      </c>
      <c r="E139" s="40"/>
      <c r="F139" s="232" t="s">
        <v>1175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163</v>
      </c>
      <c r="AU139" s="17" t="s">
        <v>83</v>
      </c>
    </row>
    <row r="140" s="2" customFormat="1" ht="37.8" customHeight="1">
      <c r="A140" s="38"/>
      <c r="B140" s="39"/>
      <c r="C140" s="218" t="s">
        <v>83</v>
      </c>
      <c r="D140" s="218" t="s">
        <v>158</v>
      </c>
      <c r="E140" s="219" t="s">
        <v>1176</v>
      </c>
      <c r="F140" s="220" t="s">
        <v>1177</v>
      </c>
      <c r="G140" s="221" t="s">
        <v>161</v>
      </c>
      <c r="H140" s="222">
        <v>616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162</v>
      </c>
      <c r="AT140" s="229" t="s">
        <v>158</v>
      </c>
      <c r="AU140" s="229" t="s">
        <v>83</v>
      </c>
      <c r="AY140" s="17" t="s">
        <v>156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162</v>
      </c>
      <c r="BM140" s="229" t="s">
        <v>162</v>
      </c>
    </row>
    <row r="141" s="2" customFormat="1">
      <c r="A141" s="38"/>
      <c r="B141" s="39"/>
      <c r="C141" s="40"/>
      <c r="D141" s="231" t="s">
        <v>163</v>
      </c>
      <c r="E141" s="40"/>
      <c r="F141" s="232" t="s">
        <v>1177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163</v>
      </c>
      <c r="AU141" s="17" t="s">
        <v>83</v>
      </c>
    </row>
    <row r="142" s="2" customFormat="1" ht="33" customHeight="1">
      <c r="A142" s="38"/>
      <c r="B142" s="39"/>
      <c r="C142" s="218" t="s">
        <v>172</v>
      </c>
      <c r="D142" s="218" t="s">
        <v>158</v>
      </c>
      <c r="E142" s="219" t="s">
        <v>1178</v>
      </c>
      <c r="F142" s="220" t="s">
        <v>1179</v>
      </c>
      <c r="G142" s="221" t="s">
        <v>161</v>
      </c>
      <c r="H142" s="222">
        <v>22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162</v>
      </c>
      <c r="AT142" s="229" t="s">
        <v>158</v>
      </c>
      <c r="AU142" s="229" t="s">
        <v>83</v>
      </c>
      <c r="AY142" s="17" t="s">
        <v>156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162</v>
      </c>
      <c r="BM142" s="229" t="s">
        <v>176</v>
      </c>
    </row>
    <row r="143" s="2" customFormat="1">
      <c r="A143" s="38"/>
      <c r="B143" s="39"/>
      <c r="C143" s="40"/>
      <c r="D143" s="231" t="s">
        <v>163</v>
      </c>
      <c r="E143" s="40"/>
      <c r="F143" s="232" t="s">
        <v>1179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163</v>
      </c>
      <c r="AU143" s="17" t="s">
        <v>83</v>
      </c>
    </row>
    <row r="144" s="2" customFormat="1" ht="16.5" customHeight="1">
      <c r="A144" s="38"/>
      <c r="B144" s="39"/>
      <c r="C144" s="218" t="s">
        <v>162</v>
      </c>
      <c r="D144" s="218" t="s">
        <v>158</v>
      </c>
      <c r="E144" s="219" t="s">
        <v>1180</v>
      </c>
      <c r="F144" s="220" t="s">
        <v>1181</v>
      </c>
      <c r="G144" s="221" t="s">
        <v>1182</v>
      </c>
      <c r="H144" s="222">
        <v>12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162</v>
      </c>
      <c r="AT144" s="229" t="s">
        <v>158</v>
      </c>
      <c r="AU144" s="229" t="s">
        <v>83</v>
      </c>
      <c r="AY144" s="17" t="s">
        <v>156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162</v>
      </c>
      <c r="BM144" s="229" t="s">
        <v>181</v>
      </c>
    </row>
    <row r="145" s="2" customFormat="1">
      <c r="A145" s="38"/>
      <c r="B145" s="39"/>
      <c r="C145" s="40"/>
      <c r="D145" s="231" t="s">
        <v>163</v>
      </c>
      <c r="E145" s="40"/>
      <c r="F145" s="232" t="s">
        <v>1181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163</v>
      </c>
      <c r="AU145" s="17" t="s">
        <v>83</v>
      </c>
    </row>
    <row r="146" s="2" customFormat="1" ht="16.5" customHeight="1">
      <c r="A146" s="38"/>
      <c r="B146" s="39"/>
      <c r="C146" s="218" t="s">
        <v>183</v>
      </c>
      <c r="D146" s="218" t="s">
        <v>158</v>
      </c>
      <c r="E146" s="219" t="s">
        <v>534</v>
      </c>
      <c r="F146" s="220" t="s">
        <v>535</v>
      </c>
      <c r="G146" s="221" t="s">
        <v>161</v>
      </c>
      <c r="H146" s="222">
        <v>85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38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162</v>
      </c>
      <c r="AT146" s="229" t="s">
        <v>158</v>
      </c>
      <c r="AU146" s="229" t="s">
        <v>83</v>
      </c>
      <c r="AY146" s="17" t="s">
        <v>156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162</v>
      </c>
      <c r="BM146" s="229" t="s">
        <v>186</v>
      </c>
    </row>
    <row r="147" s="2" customFormat="1">
      <c r="A147" s="38"/>
      <c r="B147" s="39"/>
      <c r="C147" s="40"/>
      <c r="D147" s="231" t="s">
        <v>163</v>
      </c>
      <c r="E147" s="40"/>
      <c r="F147" s="232" t="s">
        <v>535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163</v>
      </c>
      <c r="AU147" s="17" t="s">
        <v>83</v>
      </c>
    </row>
    <row r="148" s="12" customFormat="1" ht="25.92" customHeight="1">
      <c r="A148" s="12"/>
      <c r="B148" s="202"/>
      <c r="C148" s="203"/>
      <c r="D148" s="204" t="s">
        <v>72</v>
      </c>
      <c r="E148" s="205" t="s">
        <v>675</v>
      </c>
      <c r="F148" s="205" t="s">
        <v>676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P149+P164+P167+P188+P219+P240+P261+P280+P291+P298</f>
        <v>0</v>
      </c>
      <c r="Q148" s="210"/>
      <c r="R148" s="211">
        <f>R149+R164+R167+R188+R219+R240+R261+R280+R291+R298</f>
        <v>0</v>
      </c>
      <c r="S148" s="210"/>
      <c r="T148" s="212">
        <f>T149+T164+T167+T188+T219+T240+T261+T280+T291+T298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83</v>
      </c>
      <c r="AT148" s="214" t="s">
        <v>72</v>
      </c>
      <c r="AU148" s="214" t="s">
        <v>73</v>
      </c>
      <c r="AY148" s="213" t="s">
        <v>156</v>
      </c>
      <c r="BK148" s="215">
        <f>BK149+BK164+BK167+BK188+BK219+BK240+BK261+BK280+BK291+BK298</f>
        <v>0</v>
      </c>
    </row>
    <row r="149" s="12" customFormat="1" ht="22.8" customHeight="1">
      <c r="A149" s="12"/>
      <c r="B149" s="202"/>
      <c r="C149" s="203"/>
      <c r="D149" s="204" t="s">
        <v>72</v>
      </c>
      <c r="E149" s="216" t="s">
        <v>702</v>
      </c>
      <c r="F149" s="216" t="s">
        <v>703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SUM(P150:P163)</f>
        <v>0</v>
      </c>
      <c r="Q149" s="210"/>
      <c r="R149" s="211">
        <f>SUM(R150:R163)</f>
        <v>0</v>
      </c>
      <c r="S149" s="210"/>
      <c r="T149" s="212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72</v>
      </c>
      <c r="AU149" s="214" t="s">
        <v>81</v>
      </c>
      <c r="AY149" s="213" t="s">
        <v>156</v>
      </c>
      <c r="BK149" s="215">
        <f>SUM(BK150:BK163)</f>
        <v>0</v>
      </c>
    </row>
    <row r="150" s="2" customFormat="1" ht="33" customHeight="1">
      <c r="A150" s="38"/>
      <c r="B150" s="39"/>
      <c r="C150" s="218" t="s">
        <v>176</v>
      </c>
      <c r="D150" s="218" t="s">
        <v>158</v>
      </c>
      <c r="E150" s="219" t="s">
        <v>1186</v>
      </c>
      <c r="F150" s="220" t="s">
        <v>1187</v>
      </c>
      <c r="G150" s="221" t="s">
        <v>208</v>
      </c>
      <c r="H150" s="222">
        <v>23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199</v>
      </c>
      <c r="AT150" s="229" t="s">
        <v>158</v>
      </c>
      <c r="AU150" s="229" t="s">
        <v>83</v>
      </c>
      <c r="AY150" s="17" t="s">
        <v>156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199</v>
      </c>
      <c r="BM150" s="229" t="s">
        <v>8</v>
      </c>
    </row>
    <row r="151" s="2" customFormat="1">
      <c r="A151" s="38"/>
      <c r="B151" s="39"/>
      <c r="C151" s="40"/>
      <c r="D151" s="231" t="s">
        <v>163</v>
      </c>
      <c r="E151" s="40"/>
      <c r="F151" s="232" t="s">
        <v>1187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163</v>
      </c>
      <c r="AU151" s="17" t="s">
        <v>83</v>
      </c>
    </row>
    <row r="152" s="2" customFormat="1" ht="24.15" customHeight="1">
      <c r="A152" s="38"/>
      <c r="B152" s="39"/>
      <c r="C152" s="258" t="s">
        <v>191</v>
      </c>
      <c r="D152" s="258" t="s">
        <v>254</v>
      </c>
      <c r="E152" s="259" t="s">
        <v>1568</v>
      </c>
      <c r="F152" s="260" t="s">
        <v>1569</v>
      </c>
      <c r="G152" s="261" t="s">
        <v>208</v>
      </c>
      <c r="H152" s="262">
        <v>5</v>
      </c>
      <c r="I152" s="263"/>
      <c r="J152" s="264">
        <f>ROUND(I152*H152,2)</f>
        <v>0</v>
      </c>
      <c r="K152" s="260" t="s">
        <v>1</v>
      </c>
      <c r="L152" s="265"/>
      <c r="M152" s="266" t="s">
        <v>1</v>
      </c>
      <c r="N152" s="267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241</v>
      </c>
      <c r="AT152" s="229" t="s">
        <v>254</v>
      </c>
      <c r="AU152" s="229" t="s">
        <v>83</v>
      </c>
      <c r="AY152" s="17" t="s">
        <v>156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199</v>
      </c>
      <c r="BM152" s="229" t="s">
        <v>195</v>
      </c>
    </row>
    <row r="153" s="2" customFormat="1">
      <c r="A153" s="38"/>
      <c r="B153" s="39"/>
      <c r="C153" s="40"/>
      <c r="D153" s="231" t="s">
        <v>163</v>
      </c>
      <c r="E153" s="40"/>
      <c r="F153" s="232" t="s">
        <v>1569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163</v>
      </c>
      <c r="AU153" s="17" t="s">
        <v>83</v>
      </c>
    </row>
    <row r="154" s="2" customFormat="1" ht="24.15" customHeight="1">
      <c r="A154" s="38"/>
      <c r="B154" s="39"/>
      <c r="C154" s="258" t="s">
        <v>181</v>
      </c>
      <c r="D154" s="258" t="s">
        <v>254</v>
      </c>
      <c r="E154" s="259" t="s">
        <v>1570</v>
      </c>
      <c r="F154" s="260" t="s">
        <v>1571</v>
      </c>
      <c r="G154" s="261" t="s">
        <v>208</v>
      </c>
      <c r="H154" s="262">
        <v>2</v>
      </c>
      <c r="I154" s="263"/>
      <c r="J154" s="264">
        <f>ROUND(I154*H154,2)</f>
        <v>0</v>
      </c>
      <c r="K154" s="260" t="s">
        <v>1</v>
      </c>
      <c r="L154" s="265"/>
      <c r="M154" s="266" t="s">
        <v>1</v>
      </c>
      <c r="N154" s="267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241</v>
      </c>
      <c r="AT154" s="229" t="s">
        <v>254</v>
      </c>
      <c r="AU154" s="229" t="s">
        <v>83</v>
      </c>
      <c r="AY154" s="17" t="s">
        <v>156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199</v>
      </c>
      <c r="BM154" s="229" t="s">
        <v>199</v>
      </c>
    </row>
    <row r="155" s="2" customFormat="1">
      <c r="A155" s="38"/>
      <c r="B155" s="39"/>
      <c r="C155" s="40"/>
      <c r="D155" s="231" t="s">
        <v>163</v>
      </c>
      <c r="E155" s="40"/>
      <c r="F155" s="232" t="s">
        <v>1571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163</v>
      </c>
      <c r="AU155" s="17" t="s">
        <v>83</v>
      </c>
    </row>
    <row r="156" s="2" customFormat="1" ht="24.15" customHeight="1">
      <c r="A156" s="38"/>
      <c r="B156" s="39"/>
      <c r="C156" s="258" t="s">
        <v>201</v>
      </c>
      <c r="D156" s="258" t="s">
        <v>254</v>
      </c>
      <c r="E156" s="259" t="s">
        <v>1572</v>
      </c>
      <c r="F156" s="260" t="s">
        <v>1573</v>
      </c>
      <c r="G156" s="261" t="s">
        <v>208</v>
      </c>
      <c r="H156" s="262">
        <v>8</v>
      </c>
      <c r="I156" s="263"/>
      <c r="J156" s="264">
        <f>ROUND(I156*H156,2)</f>
        <v>0</v>
      </c>
      <c r="K156" s="260" t="s">
        <v>1</v>
      </c>
      <c r="L156" s="265"/>
      <c r="M156" s="266" t="s">
        <v>1</v>
      </c>
      <c r="N156" s="267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241</v>
      </c>
      <c r="AT156" s="229" t="s">
        <v>254</v>
      </c>
      <c r="AU156" s="229" t="s">
        <v>83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199</v>
      </c>
      <c r="BM156" s="229" t="s">
        <v>204</v>
      </c>
    </row>
    <row r="157" s="2" customFormat="1">
      <c r="A157" s="38"/>
      <c r="B157" s="39"/>
      <c r="C157" s="40"/>
      <c r="D157" s="231" t="s">
        <v>163</v>
      </c>
      <c r="E157" s="40"/>
      <c r="F157" s="232" t="s">
        <v>1573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163</v>
      </c>
      <c r="AU157" s="17" t="s">
        <v>83</v>
      </c>
    </row>
    <row r="158" s="2" customFormat="1" ht="24.15" customHeight="1">
      <c r="A158" s="38"/>
      <c r="B158" s="39"/>
      <c r="C158" s="258" t="s">
        <v>186</v>
      </c>
      <c r="D158" s="258" t="s">
        <v>254</v>
      </c>
      <c r="E158" s="259" t="s">
        <v>1574</v>
      </c>
      <c r="F158" s="260" t="s">
        <v>1575</v>
      </c>
      <c r="G158" s="261" t="s">
        <v>208</v>
      </c>
      <c r="H158" s="262">
        <v>8</v>
      </c>
      <c r="I158" s="263"/>
      <c r="J158" s="264">
        <f>ROUND(I158*H158,2)</f>
        <v>0</v>
      </c>
      <c r="K158" s="260" t="s">
        <v>1</v>
      </c>
      <c r="L158" s="265"/>
      <c r="M158" s="266" t="s">
        <v>1</v>
      </c>
      <c r="N158" s="267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241</v>
      </c>
      <c r="AT158" s="229" t="s">
        <v>254</v>
      </c>
      <c r="AU158" s="229" t="s">
        <v>83</v>
      </c>
      <c r="AY158" s="17" t="s">
        <v>156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199</v>
      </c>
      <c r="BM158" s="229" t="s">
        <v>209</v>
      </c>
    </row>
    <row r="159" s="2" customFormat="1">
      <c r="A159" s="38"/>
      <c r="B159" s="39"/>
      <c r="C159" s="40"/>
      <c r="D159" s="231" t="s">
        <v>163</v>
      </c>
      <c r="E159" s="40"/>
      <c r="F159" s="232" t="s">
        <v>1575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163</v>
      </c>
      <c r="AU159" s="17" t="s">
        <v>83</v>
      </c>
    </row>
    <row r="160" s="2" customFormat="1" ht="16.5" customHeight="1">
      <c r="A160" s="38"/>
      <c r="B160" s="39"/>
      <c r="C160" s="258" t="s">
        <v>212</v>
      </c>
      <c r="D160" s="258" t="s">
        <v>254</v>
      </c>
      <c r="E160" s="259" t="s">
        <v>1196</v>
      </c>
      <c r="F160" s="260" t="s">
        <v>1197</v>
      </c>
      <c r="G160" s="261" t="s">
        <v>208</v>
      </c>
      <c r="H160" s="262">
        <v>20</v>
      </c>
      <c r="I160" s="263"/>
      <c r="J160" s="264">
        <f>ROUND(I160*H160,2)</f>
        <v>0</v>
      </c>
      <c r="K160" s="260" t="s">
        <v>1</v>
      </c>
      <c r="L160" s="265"/>
      <c r="M160" s="266" t="s">
        <v>1</v>
      </c>
      <c r="N160" s="267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241</v>
      </c>
      <c r="AT160" s="229" t="s">
        <v>254</v>
      </c>
      <c r="AU160" s="229" t="s">
        <v>83</v>
      </c>
      <c r="AY160" s="17" t="s">
        <v>156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199</v>
      </c>
      <c r="BM160" s="229" t="s">
        <v>216</v>
      </c>
    </row>
    <row r="161" s="2" customFormat="1">
      <c r="A161" s="38"/>
      <c r="B161" s="39"/>
      <c r="C161" s="40"/>
      <c r="D161" s="231" t="s">
        <v>163</v>
      </c>
      <c r="E161" s="40"/>
      <c r="F161" s="232" t="s">
        <v>1197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163</v>
      </c>
      <c r="AU161" s="17" t="s">
        <v>83</v>
      </c>
    </row>
    <row r="162" s="2" customFormat="1" ht="24.15" customHeight="1">
      <c r="A162" s="38"/>
      <c r="B162" s="39"/>
      <c r="C162" s="218" t="s">
        <v>8</v>
      </c>
      <c r="D162" s="218" t="s">
        <v>158</v>
      </c>
      <c r="E162" s="219" t="s">
        <v>1198</v>
      </c>
      <c r="F162" s="220" t="s">
        <v>1199</v>
      </c>
      <c r="G162" s="221" t="s">
        <v>194</v>
      </c>
      <c r="H162" s="222">
        <v>0.025999999999999999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199</v>
      </c>
      <c r="AT162" s="229" t="s">
        <v>158</v>
      </c>
      <c r="AU162" s="229" t="s">
        <v>83</v>
      </c>
      <c r="AY162" s="17" t="s">
        <v>156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199</v>
      </c>
      <c r="BM162" s="229" t="s">
        <v>220</v>
      </c>
    </row>
    <row r="163" s="2" customFormat="1">
      <c r="A163" s="38"/>
      <c r="B163" s="39"/>
      <c r="C163" s="40"/>
      <c r="D163" s="231" t="s">
        <v>163</v>
      </c>
      <c r="E163" s="40"/>
      <c r="F163" s="232" t="s">
        <v>1199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163</v>
      </c>
      <c r="AU163" s="17" t="s">
        <v>83</v>
      </c>
    </row>
    <row r="164" s="12" customFormat="1" ht="22.8" customHeight="1">
      <c r="A164" s="12"/>
      <c r="B164" s="202"/>
      <c r="C164" s="203"/>
      <c r="D164" s="204" t="s">
        <v>72</v>
      </c>
      <c r="E164" s="216" t="s">
        <v>735</v>
      </c>
      <c r="F164" s="216" t="s">
        <v>736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SUM(P165:P166)</f>
        <v>0</v>
      </c>
      <c r="Q164" s="210"/>
      <c r="R164" s="211">
        <f>SUM(R165:R166)</f>
        <v>0</v>
      </c>
      <c r="S164" s="210"/>
      <c r="T164" s="212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83</v>
      </c>
      <c r="AT164" s="214" t="s">
        <v>72</v>
      </c>
      <c r="AU164" s="214" t="s">
        <v>81</v>
      </c>
      <c r="AY164" s="213" t="s">
        <v>156</v>
      </c>
      <c r="BK164" s="215">
        <f>SUM(BK165:BK166)</f>
        <v>0</v>
      </c>
    </row>
    <row r="165" s="2" customFormat="1" ht="24.15" customHeight="1">
      <c r="A165" s="38"/>
      <c r="B165" s="39"/>
      <c r="C165" s="218" t="s">
        <v>222</v>
      </c>
      <c r="D165" s="218" t="s">
        <v>158</v>
      </c>
      <c r="E165" s="219" t="s">
        <v>1576</v>
      </c>
      <c r="F165" s="220" t="s">
        <v>1577</v>
      </c>
      <c r="G165" s="221" t="s">
        <v>215</v>
      </c>
      <c r="H165" s="222">
        <v>2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199</v>
      </c>
      <c r="AT165" s="229" t="s">
        <v>158</v>
      </c>
      <c r="AU165" s="229" t="s">
        <v>83</v>
      </c>
      <c r="AY165" s="17" t="s">
        <v>156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199</v>
      </c>
      <c r="BM165" s="229" t="s">
        <v>225</v>
      </c>
    </row>
    <row r="166" s="2" customFormat="1">
      <c r="A166" s="38"/>
      <c r="B166" s="39"/>
      <c r="C166" s="40"/>
      <c r="D166" s="231" t="s">
        <v>163</v>
      </c>
      <c r="E166" s="40"/>
      <c r="F166" s="232" t="s">
        <v>1577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163</v>
      </c>
      <c r="AU166" s="17" t="s">
        <v>83</v>
      </c>
    </row>
    <row r="167" s="12" customFormat="1" ht="22.8" customHeight="1">
      <c r="A167" s="12"/>
      <c r="B167" s="202"/>
      <c r="C167" s="203"/>
      <c r="D167" s="204" t="s">
        <v>72</v>
      </c>
      <c r="E167" s="216" t="s">
        <v>748</v>
      </c>
      <c r="F167" s="216" t="s">
        <v>749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SUM(P168:P187)</f>
        <v>0</v>
      </c>
      <c r="Q167" s="210"/>
      <c r="R167" s="211">
        <f>SUM(R168:R187)</f>
        <v>0</v>
      </c>
      <c r="S167" s="210"/>
      <c r="T167" s="212">
        <f>SUM(T168:T187)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83</v>
      </c>
      <c r="AT167" s="214" t="s">
        <v>72</v>
      </c>
      <c r="AU167" s="214" t="s">
        <v>81</v>
      </c>
      <c r="AY167" s="213" t="s">
        <v>156</v>
      </c>
      <c r="BK167" s="215">
        <f>SUM(BK168:BK187)</f>
        <v>0</v>
      </c>
    </row>
    <row r="168" s="2" customFormat="1" ht="24.15" customHeight="1">
      <c r="A168" s="38"/>
      <c r="B168" s="39"/>
      <c r="C168" s="218" t="s">
        <v>195</v>
      </c>
      <c r="D168" s="218" t="s">
        <v>158</v>
      </c>
      <c r="E168" s="219" t="s">
        <v>1578</v>
      </c>
      <c r="F168" s="220" t="s">
        <v>1579</v>
      </c>
      <c r="G168" s="221" t="s">
        <v>208</v>
      </c>
      <c r="H168" s="222">
        <v>4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199</v>
      </c>
      <c r="AT168" s="229" t="s">
        <v>158</v>
      </c>
      <c r="AU168" s="229" t="s">
        <v>83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199</v>
      </c>
      <c r="BM168" s="229" t="s">
        <v>229</v>
      </c>
    </row>
    <row r="169" s="2" customFormat="1">
      <c r="A169" s="38"/>
      <c r="B169" s="39"/>
      <c r="C169" s="40"/>
      <c r="D169" s="231" t="s">
        <v>163</v>
      </c>
      <c r="E169" s="40"/>
      <c r="F169" s="232" t="s">
        <v>1579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163</v>
      </c>
      <c r="AU169" s="17" t="s">
        <v>83</v>
      </c>
    </row>
    <row r="170" s="2" customFormat="1" ht="24.15" customHeight="1">
      <c r="A170" s="38"/>
      <c r="B170" s="39"/>
      <c r="C170" s="218" t="s">
        <v>232</v>
      </c>
      <c r="D170" s="218" t="s">
        <v>158</v>
      </c>
      <c r="E170" s="219" t="s">
        <v>1580</v>
      </c>
      <c r="F170" s="220" t="s">
        <v>1581</v>
      </c>
      <c r="G170" s="221" t="s">
        <v>208</v>
      </c>
      <c r="H170" s="222">
        <v>6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199</v>
      </c>
      <c r="AT170" s="229" t="s">
        <v>158</v>
      </c>
      <c r="AU170" s="229" t="s">
        <v>83</v>
      </c>
      <c r="AY170" s="17" t="s">
        <v>156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199</v>
      </c>
      <c r="BM170" s="229" t="s">
        <v>235</v>
      </c>
    </row>
    <row r="171" s="2" customFormat="1">
      <c r="A171" s="38"/>
      <c r="B171" s="39"/>
      <c r="C171" s="40"/>
      <c r="D171" s="231" t="s">
        <v>163</v>
      </c>
      <c r="E171" s="40"/>
      <c r="F171" s="232" t="s">
        <v>1581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83</v>
      </c>
    </row>
    <row r="172" s="2" customFormat="1" ht="37.8" customHeight="1">
      <c r="A172" s="38"/>
      <c r="B172" s="39"/>
      <c r="C172" s="218" t="s">
        <v>199</v>
      </c>
      <c r="D172" s="218" t="s">
        <v>158</v>
      </c>
      <c r="E172" s="219" t="s">
        <v>1582</v>
      </c>
      <c r="F172" s="220" t="s">
        <v>1583</v>
      </c>
      <c r="G172" s="221" t="s">
        <v>208</v>
      </c>
      <c r="H172" s="222">
        <v>4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199</v>
      </c>
      <c r="AT172" s="229" t="s">
        <v>158</v>
      </c>
      <c r="AU172" s="229" t="s">
        <v>83</v>
      </c>
      <c r="AY172" s="17" t="s">
        <v>156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199</v>
      </c>
      <c r="BM172" s="229" t="s">
        <v>241</v>
      </c>
    </row>
    <row r="173" s="2" customFormat="1">
      <c r="A173" s="38"/>
      <c r="B173" s="39"/>
      <c r="C173" s="40"/>
      <c r="D173" s="231" t="s">
        <v>163</v>
      </c>
      <c r="E173" s="40"/>
      <c r="F173" s="232" t="s">
        <v>1583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163</v>
      </c>
      <c r="AU173" s="17" t="s">
        <v>83</v>
      </c>
    </row>
    <row r="174" s="2" customFormat="1" ht="16.5" customHeight="1">
      <c r="A174" s="38"/>
      <c r="B174" s="39"/>
      <c r="C174" s="218" t="s">
        <v>242</v>
      </c>
      <c r="D174" s="218" t="s">
        <v>158</v>
      </c>
      <c r="E174" s="219" t="s">
        <v>1584</v>
      </c>
      <c r="F174" s="220" t="s">
        <v>1585</v>
      </c>
      <c r="G174" s="221" t="s">
        <v>208</v>
      </c>
      <c r="H174" s="222">
        <v>4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199</v>
      </c>
      <c r="AT174" s="229" t="s">
        <v>158</v>
      </c>
      <c r="AU174" s="229" t="s">
        <v>83</v>
      </c>
      <c r="AY174" s="17" t="s">
        <v>156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199</v>
      </c>
      <c r="BM174" s="229" t="s">
        <v>245</v>
      </c>
    </row>
    <row r="175" s="2" customFormat="1">
      <c r="A175" s="38"/>
      <c r="B175" s="39"/>
      <c r="C175" s="40"/>
      <c r="D175" s="231" t="s">
        <v>163</v>
      </c>
      <c r="E175" s="40"/>
      <c r="F175" s="232" t="s">
        <v>1585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163</v>
      </c>
      <c r="AU175" s="17" t="s">
        <v>83</v>
      </c>
    </row>
    <row r="176" s="2" customFormat="1" ht="24.15" customHeight="1">
      <c r="A176" s="38"/>
      <c r="B176" s="39"/>
      <c r="C176" s="218" t="s">
        <v>204</v>
      </c>
      <c r="D176" s="218" t="s">
        <v>158</v>
      </c>
      <c r="E176" s="219" t="s">
        <v>1586</v>
      </c>
      <c r="F176" s="220" t="s">
        <v>1587</v>
      </c>
      <c r="G176" s="221" t="s">
        <v>215</v>
      </c>
      <c r="H176" s="222">
        <v>1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199</v>
      </c>
      <c r="AT176" s="229" t="s">
        <v>158</v>
      </c>
      <c r="AU176" s="229" t="s">
        <v>83</v>
      </c>
      <c r="AY176" s="17" t="s">
        <v>156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199</v>
      </c>
      <c r="BM176" s="229" t="s">
        <v>248</v>
      </c>
    </row>
    <row r="177" s="2" customFormat="1">
      <c r="A177" s="38"/>
      <c r="B177" s="39"/>
      <c r="C177" s="40"/>
      <c r="D177" s="231" t="s">
        <v>163</v>
      </c>
      <c r="E177" s="40"/>
      <c r="F177" s="232" t="s">
        <v>1587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163</v>
      </c>
      <c r="AU177" s="17" t="s">
        <v>83</v>
      </c>
    </row>
    <row r="178" s="2" customFormat="1" ht="24.15" customHeight="1">
      <c r="A178" s="38"/>
      <c r="B178" s="39"/>
      <c r="C178" s="218" t="s">
        <v>250</v>
      </c>
      <c r="D178" s="218" t="s">
        <v>158</v>
      </c>
      <c r="E178" s="219" t="s">
        <v>1588</v>
      </c>
      <c r="F178" s="220" t="s">
        <v>1589</v>
      </c>
      <c r="G178" s="221" t="s">
        <v>215</v>
      </c>
      <c r="H178" s="222">
        <v>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199</v>
      </c>
      <c r="AT178" s="229" t="s">
        <v>158</v>
      </c>
      <c r="AU178" s="229" t="s">
        <v>83</v>
      </c>
      <c r="AY178" s="17" t="s">
        <v>156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199</v>
      </c>
      <c r="BM178" s="229" t="s">
        <v>253</v>
      </c>
    </row>
    <row r="179" s="2" customFormat="1">
      <c r="A179" s="38"/>
      <c r="B179" s="39"/>
      <c r="C179" s="40"/>
      <c r="D179" s="231" t="s">
        <v>163</v>
      </c>
      <c r="E179" s="40"/>
      <c r="F179" s="232" t="s">
        <v>1589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163</v>
      </c>
      <c r="AU179" s="17" t="s">
        <v>83</v>
      </c>
    </row>
    <row r="180" s="2" customFormat="1" ht="21.75" customHeight="1">
      <c r="A180" s="38"/>
      <c r="B180" s="39"/>
      <c r="C180" s="218" t="s">
        <v>209</v>
      </c>
      <c r="D180" s="218" t="s">
        <v>158</v>
      </c>
      <c r="E180" s="219" t="s">
        <v>1590</v>
      </c>
      <c r="F180" s="220" t="s">
        <v>1591</v>
      </c>
      <c r="G180" s="221" t="s">
        <v>215</v>
      </c>
      <c r="H180" s="222">
        <v>1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199</v>
      </c>
      <c r="AT180" s="229" t="s">
        <v>158</v>
      </c>
      <c r="AU180" s="229" t="s">
        <v>83</v>
      </c>
      <c r="AY180" s="17" t="s">
        <v>156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199</v>
      </c>
      <c r="BM180" s="229" t="s">
        <v>257</v>
      </c>
    </row>
    <row r="181" s="2" customFormat="1">
      <c r="A181" s="38"/>
      <c r="B181" s="39"/>
      <c r="C181" s="40"/>
      <c r="D181" s="231" t="s">
        <v>163</v>
      </c>
      <c r="E181" s="40"/>
      <c r="F181" s="232" t="s">
        <v>1591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163</v>
      </c>
      <c r="AU181" s="17" t="s">
        <v>83</v>
      </c>
    </row>
    <row r="182" s="2" customFormat="1" ht="24.15" customHeight="1">
      <c r="A182" s="38"/>
      <c r="B182" s="39"/>
      <c r="C182" s="218" t="s">
        <v>7</v>
      </c>
      <c r="D182" s="218" t="s">
        <v>158</v>
      </c>
      <c r="E182" s="219" t="s">
        <v>1592</v>
      </c>
      <c r="F182" s="220" t="s">
        <v>1593</v>
      </c>
      <c r="G182" s="221" t="s">
        <v>208</v>
      </c>
      <c r="H182" s="222">
        <v>4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199</v>
      </c>
      <c r="AT182" s="229" t="s">
        <v>158</v>
      </c>
      <c r="AU182" s="229" t="s">
        <v>83</v>
      </c>
      <c r="AY182" s="17" t="s">
        <v>156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199</v>
      </c>
      <c r="BM182" s="229" t="s">
        <v>262</v>
      </c>
    </row>
    <row r="183" s="2" customFormat="1">
      <c r="A183" s="38"/>
      <c r="B183" s="39"/>
      <c r="C183" s="40"/>
      <c r="D183" s="231" t="s">
        <v>163</v>
      </c>
      <c r="E183" s="40"/>
      <c r="F183" s="232" t="s">
        <v>1593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163</v>
      </c>
      <c r="AU183" s="17" t="s">
        <v>83</v>
      </c>
    </row>
    <row r="184" s="2" customFormat="1" ht="21.75" customHeight="1">
      <c r="A184" s="38"/>
      <c r="B184" s="39"/>
      <c r="C184" s="218" t="s">
        <v>216</v>
      </c>
      <c r="D184" s="218" t="s">
        <v>158</v>
      </c>
      <c r="E184" s="219" t="s">
        <v>1594</v>
      </c>
      <c r="F184" s="220" t="s">
        <v>1595</v>
      </c>
      <c r="G184" s="221" t="s">
        <v>208</v>
      </c>
      <c r="H184" s="222">
        <v>4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199</v>
      </c>
      <c r="AT184" s="229" t="s">
        <v>158</v>
      </c>
      <c r="AU184" s="229" t="s">
        <v>83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199</v>
      </c>
      <c r="BM184" s="229" t="s">
        <v>265</v>
      </c>
    </row>
    <row r="185" s="2" customFormat="1">
      <c r="A185" s="38"/>
      <c r="B185" s="39"/>
      <c r="C185" s="40"/>
      <c r="D185" s="231" t="s">
        <v>163</v>
      </c>
      <c r="E185" s="40"/>
      <c r="F185" s="232" t="s">
        <v>1595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163</v>
      </c>
      <c r="AU185" s="17" t="s">
        <v>83</v>
      </c>
    </row>
    <row r="186" s="2" customFormat="1" ht="24.15" customHeight="1">
      <c r="A186" s="38"/>
      <c r="B186" s="39"/>
      <c r="C186" s="218" t="s">
        <v>267</v>
      </c>
      <c r="D186" s="218" t="s">
        <v>158</v>
      </c>
      <c r="E186" s="219" t="s">
        <v>1596</v>
      </c>
      <c r="F186" s="220" t="s">
        <v>1597</v>
      </c>
      <c r="G186" s="221" t="s">
        <v>194</v>
      </c>
      <c r="H186" s="222">
        <v>0.012999999999999999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199</v>
      </c>
      <c r="AT186" s="229" t="s">
        <v>158</v>
      </c>
      <c r="AU186" s="229" t="s">
        <v>83</v>
      </c>
      <c r="AY186" s="17" t="s">
        <v>156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199</v>
      </c>
      <c r="BM186" s="229" t="s">
        <v>270</v>
      </c>
    </row>
    <row r="187" s="2" customFormat="1">
      <c r="A187" s="38"/>
      <c r="B187" s="39"/>
      <c r="C187" s="40"/>
      <c r="D187" s="231" t="s">
        <v>163</v>
      </c>
      <c r="E187" s="40"/>
      <c r="F187" s="232" t="s">
        <v>1597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163</v>
      </c>
      <c r="AU187" s="17" t="s">
        <v>83</v>
      </c>
    </row>
    <row r="188" s="12" customFormat="1" ht="22.8" customHeight="1">
      <c r="A188" s="12"/>
      <c r="B188" s="202"/>
      <c r="C188" s="203"/>
      <c r="D188" s="204" t="s">
        <v>72</v>
      </c>
      <c r="E188" s="216" t="s">
        <v>1598</v>
      </c>
      <c r="F188" s="216" t="s">
        <v>1599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SUM(P189:P218)</f>
        <v>0</v>
      </c>
      <c r="Q188" s="210"/>
      <c r="R188" s="211">
        <f>SUM(R189:R218)</f>
        <v>0</v>
      </c>
      <c r="S188" s="210"/>
      <c r="T188" s="212">
        <f>SUM(T189:T218)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83</v>
      </c>
      <c r="AT188" s="214" t="s">
        <v>72</v>
      </c>
      <c r="AU188" s="214" t="s">
        <v>81</v>
      </c>
      <c r="AY188" s="213" t="s">
        <v>156</v>
      </c>
      <c r="BK188" s="215">
        <f>SUM(BK189:BK218)</f>
        <v>0</v>
      </c>
    </row>
    <row r="189" s="2" customFormat="1" ht="24.15" customHeight="1">
      <c r="A189" s="38"/>
      <c r="B189" s="39"/>
      <c r="C189" s="218" t="s">
        <v>220</v>
      </c>
      <c r="D189" s="218" t="s">
        <v>158</v>
      </c>
      <c r="E189" s="219" t="s">
        <v>1600</v>
      </c>
      <c r="F189" s="220" t="s">
        <v>1601</v>
      </c>
      <c r="G189" s="221" t="s">
        <v>208</v>
      </c>
      <c r="H189" s="222">
        <v>3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199</v>
      </c>
      <c r="AT189" s="229" t="s">
        <v>158</v>
      </c>
      <c r="AU189" s="229" t="s">
        <v>83</v>
      </c>
      <c r="AY189" s="17" t="s">
        <v>156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199</v>
      </c>
      <c r="BM189" s="229" t="s">
        <v>275</v>
      </c>
    </row>
    <row r="190" s="2" customFormat="1">
      <c r="A190" s="38"/>
      <c r="B190" s="39"/>
      <c r="C190" s="40"/>
      <c r="D190" s="231" t="s">
        <v>163</v>
      </c>
      <c r="E190" s="40"/>
      <c r="F190" s="232" t="s">
        <v>1601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163</v>
      </c>
      <c r="AU190" s="17" t="s">
        <v>83</v>
      </c>
    </row>
    <row r="191" s="2" customFormat="1" ht="24.15" customHeight="1">
      <c r="A191" s="38"/>
      <c r="B191" s="39"/>
      <c r="C191" s="218" t="s">
        <v>279</v>
      </c>
      <c r="D191" s="218" t="s">
        <v>158</v>
      </c>
      <c r="E191" s="219" t="s">
        <v>1602</v>
      </c>
      <c r="F191" s="220" t="s">
        <v>1603</v>
      </c>
      <c r="G191" s="221" t="s">
        <v>208</v>
      </c>
      <c r="H191" s="222">
        <v>4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199</v>
      </c>
      <c r="AT191" s="229" t="s">
        <v>158</v>
      </c>
      <c r="AU191" s="229" t="s">
        <v>83</v>
      </c>
      <c r="AY191" s="17" t="s">
        <v>156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199</v>
      </c>
      <c r="BM191" s="229" t="s">
        <v>282</v>
      </c>
    </row>
    <row r="192" s="2" customFormat="1">
      <c r="A192" s="38"/>
      <c r="B192" s="39"/>
      <c r="C192" s="40"/>
      <c r="D192" s="231" t="s">
        <v>163</v>
      </c>
      <c r="E192" s="40"/>
      <c r="F192" s="232" t="s">
        <v>1603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163</v>
      </c>
      <c r="AU192" s="17" t="s">
        <v>83</v>
      </c>
    </row>
    <row r="193" s="2" customFormat="1" ht="33" customHeight="1">
      <c r="A193" s="38"/>
      <c r="B193" s="39"/>
      <c r="C193" s="218" t="s">
        <v>225</v>
      </c>
      <c r="D193" s="218" t="s">
        <v>158</v>
      </c>
      <c r="E193" s="219" t="s">
        <v>1604</v>
      </c>
      <c r="F193" s="220" t="s">
        <v>1605</v>
      </c>
      <c r="G193" s="221" t="s">
        <v>208</v>
      </c>
      <c r="H193" s="222">
        <v>1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199</v>
      </c>
      <c r="AT193" s="229" t="s">
        <v>158</v>
      </c>
      <c r="AU193" s="229" t="s">
        <v>83</v>
      </c>
      <c r="AY193" s="17" t="s">
        <v>156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199</v>
      </c>
      <c r="BM193" s="229" t="s">
        <v>288</v>
      </c>
    </row>
    <row r="194" s="2" customFormat="1">
      <c r="A194" s="38"/>
      <c r="B194" s="39"/>
      <c r="C194" s="40"/>
      <c r="D194" s="231" t="s">
        <v>163</v>
      </c>
      <c r="E194" s="40"/>
      <c r="F194" s="232" t="s">
        <v>1605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163</v>
      </c>
      <c r="AU194" s="17" t="s">
        <v>83</v>
      </c>
    </row>
    <row r="195" s="2" customFormat="1" ht="16.5" customHeight="1">
      <c r="A195" s="38"/>
      <c r="B195" s="39"/>
      <c r="C195" s="218" t="s">
        <v>290</v>
      </c>
      <c r="D195" s="218" t="s">
        <v>158</v>
      </c>
      <c r="E195" s="219" t="s">
        <v>1606</v>
      </c>
      <c r="F195" s="220" t="s">
        <v>1607</v>
      </c>
      <c r="G195" s="221" t="s">
        <v>1388</v>
      </c>
      <c r="H195" s="222">
        <v>1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199</v>
      </c>
      <c r="AT195" s="229" t="s">
        <v>158</v>
      </c>
      <c r="AU195" s="229" t="s">
        <v>83</v>
      </c>
      <c r="AY195" s="17" t="s">
        <v>156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199</v>
      </c>
      <c r="BM195" s="229" t="s">
        <v>293</v>
      </c>
    </row>
    <row r="196" s="2" customFormat="1">
      <c r="A196" s="38"/>
      <c r="B196" s="39"/>
      <c r="C196" s="40"/>
      <c r="D196" s="231" t="s">
        <v>163</v>
      </c>
      <c r="E196" s="40"/>
      <c r="F196" s="232" t="s">
        <v>1607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163</v>
      </c>
      <c r="AU196" s="17" t="s">
        <v>83</v>
      </c>
    </row>
    <row r="197" s="2" customFormat="1" ht="24.15" customHeight="1">
      <c r="A197" s="38"/>
      <c r="B197" s="39"/>
      <c r="C197" s="218" t="s">
        <v>229</v>
      </c>
      <c r="D197" s="218" t="s">
        <v>158</v>
      </c>
      <c r="E197" s="219" t="s">
        <v>1608</v>
      </c>
      <c r="F197" s="220" t="s">
        <v>1609</v>
      </c>
      <c r="G197" s="221" t="s">
        <v>1185</v>
      </c>
      <c r="H197" s="222">
        <v>2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199</v>
      </c>
      <c r="AT197" s="229" t="s">
        <v>158</v>
      </c>
      <c r="AU197" s="229" t="s">
        <v>83</v>
      </c>
      <c r="AY197" s="17" t="s">
        <v>156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199</v>
      </c>
      <c r="BM197" s="229" t="s">
        <v>297</v>
      </c>
    </row>
    <row r="198" s="2" customFormat="1">
      <c r="A198" s="38"/>
      <c r="B198" s="39"/>
      <c r="C198" s="40"/>
      <c r="D198" s="231" t="s">
        <v>163</v>
      </c>
      <c r="E198" s="40"/>
      <c r="F198" s="232" t="s">
        <v>1609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163</v>
      </c>
      <c r="AU198" s="17" t="s">
        <v>83</v>
      </c>
    </row>
    <row r="199" s="2" customFormat="1" ht="16.5" customHeight="1">
      <c r="A199" s="38"/>
      <c r="B199" s="39"/>
      <c r="C199" s="218" t="s">
        <v>300</v>
      </c>
      <c r="D199" s="218" t="s">
        <v>158</v>
      </c>
      <c r="E199" s="219" t="s">
        <v>1610</v>
      </c>
      <c r="F199" s="220" t="s">
        <v>1611</v>
      </c>
      <c r="G199" s="221" t="s">
        <v>215</v>
      </c>
      <c r="H199" s="222">
        <v>2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199</v>
      </c>
      <c r="AT199" s="229" t="s">
        <v>158</v>
      </c>
      <c r="AU199" s="229" t="s">
        <v>83</v>
      </c>
      <c r="AY199" s="17" t="s">
        <v>156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199</v>
      </c>
      <c r="BM199" s="229" t="s">
        <v>303</v>
      </c>
    </row>
    <row r="200" s="2" customFormat="1">
      <c r="A200" s="38"/>
      <c r="B200" s="39"/>
      <c r="C200" s="40"/>
      <c r="D200" s="231" t="s">
        <v>163</v>
      </c>
      <c r="E200" s="40"/>
      <c r="F200" s="232" t="s">
        <v>1611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163</v>
      </c>
      <c r="AU200" s="17" t="s">
        <v>83</v>
      </c>
    </row>
    <row r="201" s="2" customFormat="1" ht="16.5" customHeight="1">
      <c r="A201" s="38"/>
      <c r="B201" s="39"/>
      <c r="C201" s="218" t="s">
        <v>235</v>
      </c>
      <c r="D201" s="218" t="s">
        <v>158</v>
      </c>
      <c r="E201" s="219" t="s">
        <v>1612</v>
      </c>
      <c r="F201" s="220" t="s">
        <v>1613</v>
      </c>
      <c r="G201" s="221" t="s">
        <v>208</v>
      </c>
      <c r="H201" s="222">
        <v>20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38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199</v>
      </c>
      <c r="AT201" s="229" t="s">
        <v>158</v>
      </c>
      <c r="AU201" s="229" t="s">
        <v>83</v>
      </c>
      <c r="AY201" s="17" t="s">
        <v>156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81</v>
      </c>
      <c r="BK201" s="230">
        <f>ROUND(I201*H201,2)</f>
        <v>0</v>
      </c>
      <c r="BL201" s="17" t="s">
        <v>199</v>
      </c>
      <c r="BM201" s="229" t="s">
        <v>307</v>
      </c>
    </row>
    <row r="202" s="2" customFormat="1">
      <c r="A202" s="38"/>
      <c r="B202" s="39"/>
      <c r="C202" s="40"/>
      <c r="D202" s="231" t="s">
        <v>163</v>
      </c>
      <c r="E202" s="40"/>
      <c r="F202" s="232" t="s">
        <v>1613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163</v>
      </c>
      <c r="AU202" s="17" t="s">
        <v>83</v>
      </c>
    </row>
    <row r="203" s="2" customFormat="1" ht="21.75" customHeight="1">
      <c r="A203" s="38"/>
      <c r="B203" s="39"/>
      <c r="C203" s="218" t="s">
        <v>311</v>
      </c>
      <c r="D203" s="218" t="s">
        <v>158</v>
      </c>
      <c r="E203" s="219" t="s">
        <v>1614</v>
      </c>
      <c r="F203" s="220" t="s">
        <v>1615</v>
      </c>
      <c r="G203" s="221" t="s">
        <v>215</v>
      </c>
      <c r="H203" s="222">
        <v>1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199</v>
      </c>
      <c r="AT203" s="229" t="s">
        <v>158</v>
      </c>
      <c r="AU203" s="229" t="s">
        <v>83</v>
      </c>
      <c r="AY203" s="17" t="s">
        <v>156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199</v>
      </c>
      <c r="BM203" s="229" t="s">
        <v>298</v>
      </c>
    </row>
    <row r="204" s="2" customFormat="1">
      <c r="A204" s="38"/>
      <c r="B204" s="39"/>
      <c r="C204" s="40"/>
      <c r="D204" s="231" t="s">
        <v>163</v>
      </c>
      <c r="E204" s="40"/>
      <c r="F204" s="232" t="s">
        <v>1615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163</v>
      </c>
      <c r="AU204" s="17" t="s">
        <v>83</v>
      </c>
    </row>
    <row r="205" s="2" customFormat="1" ht="24.15" customHeight="1">
      <c r="A205" s="38"/>
      <c r="B205" s="39"/>
      <c r="C205" s="218" t="s">
        <v>241</v>
      </c>
      <c r="D205" s="218" t="s">
        <v>158</v>
      </c>
      <c r="E205" s="219" t="s">
        <v>1616</v>
      </c>
      <c r="F205" s="220" t="s">
        <v>1617</v>
      </c>
      <c r="G205" s="221" t="s">
        <v>1185</v>
      </c>
      <c r="H205" s="222">
        <v>1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199</v>
      </c>
      <c r="AT205" s="229" t="s">
        <v>158</v>
      </c>
      <c r="AU205" s="229" t="s">
        <v>83</v>
      </c>
      <c r="AY205" s="17" t="s">
        <v>156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199</v>
      </c>
      <c r="BM205" s="229" t="s">
        <v>316</v>
      </c>
    </row>
    <row r="206" s="2" customFormat="1">
      <c r="A206" s="38"/>
      <c r="B206" s="39"/>
      <c r="C206" s="40"/>
      <c r="D206" s="231" t="s">
        <v>163</v>
      </c>
      <c r="E206" s="40"/>
      <c r="F206" s="232" t="s">
        <v>1617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163</v>
      </c>
      <c r="AU206" s="17" t="s">
        <v>83</v>
      </c>
    </row>
    <row r="207" s="2" customFormat="1" ht="16.5" customHeight="1">
      <c r="A207" s="38"/>
      <c r="B207" s="39"/>
      <c r="C207" s="258" t="s">
        <v>317</v>
      </c>
      <c r="D207" s="258" t="s">
        <v>254</v>
      </c>
      <c r="E207" s="259" t="s">
        <v>1618</v>
      </c>
      <c r="F207" s="260" t="s">
        <v>1619</v>
      </c>
      <c r="G207" s="261" t="s">
        <v>215</v>
      </c>
      <c r="H207" s="262">
        <v>1</v>
      </c>
      <c r="I207" s="263"/>
      <c r="J207" s="264">
        <f>ROUND(I207*H207,2)</f>
        <v>0</v>
      </c>
      <c r="K207" s="260" t="s">
        <v>1</v>
      </c>
      <c r="L207" s="265"/>
      <c r="M207" s="266" t="s">
        <v>1</v>
      </c>
      <c r="N207" s="267" t="s">
        <v>38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241</v>
      </c>
      <c r="AT207" s="229" t="s">
        <v>254</v>
      </c>
      <c r="AU207" s="229" t="s">
        <v>83</v>
      </c>
      <c r="AY207" s="17" t="s">
        <v>156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81</v>
      </c>
      <c r="BK207" s="230">
        <f>ROUND(I207*H207,2)</f>
        <v>0</v>
      </c>
      <c r="BL207" s="17" t="s">
        <v>199</v>
      </c>
      <c r="BM207" s="229" t="s">
        <v>320</v>
      </c>
    </row>
    <row r="208" s="2" customFormat="1">
      <c r="A208" s="38"/>
      <c r="B208" s="39"/>
      <c r="C208" s="40"/>
      <c r="D208" s="231" t="s">
        <v>163</v>
      </c>
      <c r="E208" s="40"/>
      <c r="F208" s="232" t="s">
        <v>1619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163</v>
      </c>
      <c r="AU208" s="17" t="s">
        <v>83</v>
      </c>
    </row>
    <row r="209" s="2" customFormat="1" ht="24.15" customHeight="1">
      <c r="A209" s="38"/>
      <c r="B209" s="39"/>
      <c r="C209" s="218" t="s">
        <v>245</v>
      </c>
      <c r="D209" s="218" t="s">
        <v>158</v>
      </c>
      <c r="E209" s="219" t="s">
        <v>1620</v>
      </c>
      <c r="F209" s="220" t="s">
        <v>1621</v>
      </c>
      <c r="G209" s="221" t="s">
        <v>215</v>
      </c>
      <c r="H209" s="222">
        <v>2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199</v>
      </c>
      <c r="AT209" s="229" t="s">
        <v>158</v>
      </c>
      <c r="AU209" s="229" t="s">
        <v>83</v>
      </c>
      <c r="AY209" s="17" t="s">
        <v>156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199</v>
      </c>
      <c r="BM209" s="229" t="s">
        <v>324</v>
      </c>
    </row>
    <row r="210" s="2" customFormat="1">
      <c r="A210" s="38"/>
      <c r="B210" s="39"/>
      <c r="C210" s="40"/>
      <c r="D210" s="231" t="s">
        <v>163</v>
      </c>
      <c r="E210" s="40"/>
      <c r="F210" s="232" t="s">
        <v>1621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163</v>
      </c>
      <c r="AU210" s="17" t="s">
        <v>83</v>
      </c>
    </row>
    <row r="211" s="2" customFormat="1" ht="24.15" customHeight="1">
      <c r="A211" s="38"/>
      <c r="B211" s="39"/>
      <c r="C211" s="218" t="s">
        <v>328</v>
      </c>
      <c r="D211" s="218" t="s">
        <v>158</v>
      </c>
      <c r="E211" s="219" t="s">
        <v>1622</v>
      </c>
      <c r="F211" s="220" t="s">
        <v>1623</v>
      </c>
      <c r="G211" s="221" t="s">
        <v>215</v>
      </c>
      <c r="H211" s="222">
        <v>1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199</v>
      </c>
      <c r="AT211" s="229" t="s">
        <v>158</v>
      </c>
      <c r="AU211" s="229" t="s">
        <v>83</v>
      </c>
      <c r="AY211" s="17" t="s">
        <v>156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199</v>
      </c>
      <c r="BM211" s="229" t="s">
        <v>331</v>
      </c>
    </row>
    <row r="212" s="2" customFormat="1">
      <c r="A212" s="38"/>
      <c r="B212" s="39"/>
      <c r="C212" s="40"/>
      <c r="D212" s="231" t="s">
        <v>163</v>
      </c>
      <c r="E212" s="40"/>
      <c r="F212" s="232" t="s">
        <v>1623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163</v>
      </c>
      <c r="AU212" s="17" t="s">
        <v>83</v>
      </c>
    </row>
    <row r="213" s="2" customFormat="1" ht="24.15" customHeight="1">
      <c r="A213" s="38"/>
      <c r="B213" s="39"/>
      <c r="C213" s="218" t="s">
        <v>248</v>
      </c>
      <c r="D213" s="218" t="s">
        <v>158</v>
      </c>
      <c r="E213" s="219" t="s">
        <v>1624</v>
      </c>
      <c r="F213" s="220" t="s">
        <v>1625</v>
      </c>
      <c r="G213" s="221" t="s">
        <v>215</v>
      </c>
      <c r="H213" s="222">
        <v>2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199</v>
      </c>
      <c r="AT213" s="229" t="s">
        <v>158</v>
      </c>
      <c r="AU213" s="229" t="s">
        <v>83</v>
      </c>
      <c r="AY213" s="17" t="s">
        <v>156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199</v>
      </c>
      <c r="BM213" s="229" t="s">
        <v>335</v>
      </c>
    </row>
    <row r="214" s="2" customFormat="1">
      <c r="A214" s="38"/>
      <c r="B214" s="39"/>
      <c r="C214" s="40"/>
      <c r="D214" s="231" t="s">
        <v>163</v>
      </c>
      <c r="E214" s="40"/>
      <c r="F214" s="232" t="s">
        <v>1625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163</v>
      </c>
      <c r="AU214" s="17" t="s">
        <v>83</v>
      </c>
    </row>
    <row r="215" s="2" customFormat="1" ht="16.5" customHeight="1">
      <c r="A215" s="38"/>
      <c r="B215" s="39"/>
      <c r="C215" s="218" t="s">
        <v>342</v>
      </c>
      <c r="D215" s="218" t="s">
        <v>158</v>
      </c>
      <c r="E215" s="219" t="s">
        <v>1626</v>
      </c>
      <c r="F215" s="220" t="s">
        <v>1627</v>
      </c>
      <c r="G215" s="221" t="s">
        <v>1185</v>
      </c>
      <c r="H215" s="222">
        <v>1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199</v>
      </c>
      <c r="AT215" s="229" t="s">
        <v>158</v>
      </c>
      <c r="AU215" s="229" t="s">
        <v>83</v>
      </c>
      <c r="AY215" s="17" t="s">
        <v>156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199</v>
      </c>
      <c r="BM215" s="229" t="s">
        <v>345</v>
      </c>
    </row>
    <row r="216" s="2" customFormat="1">
      <c r="A216" s="38"/>
      <c r="B216" s="39"/>
      <c r="C216" s="40"/>
      <c r="D216" s="231" t="s">
        <v>163</v>
      </c>
      <c r="E216" s="40"/>
      <c r="F216" s="232" t="s">
        <v>1627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163</v>
      </c>
      <c r="AU216" s="17" t="s">
        <v>83</v>
      </c>
    </row>
    <row r="217" s="2" customFormat="1" ht="24.15" customHeight="1">
      <c r="A217" s="38"/>
      <c r="B217" s="39"/>
      <c r="C217" s="218" t="s">
        <v>253</v>
      </c>
      <c r="D217" s="218" t="s">
        <v>158</v>
      </c>
      <c r="E217" s="219" t="s">
        <v>1628</v>
      </c>
      <c r="F217" s="220" t="s">
        <v>1629</v>
      </c>
      <c r="G217" s="221" t="s">
        <v>194</v>
      </c>
      <c r="H217" s="222">
        <v>0.050000000000000003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199</v>
      </c>
      <c r="AT217" s="229" t="s">
        <v>158</v>
      </c>
      <c r="AU217" s="229" t="s">
        <v>83</v>
      </c>
      <c r="AY217" s="17" t="s">
        <v>156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199</v>
      </c>
      <c r="BM217" s="229" t="s">
        <v>349</v>
      </c>
    </row>
    <row r="218" s="2" customFormat="1">
      <c r="A218" s="38"/>
      <c r="B218" s="39"/>
      <c r="C218" s="40"/>
      <c r="D218" s="231" t="s">
        <v>163</v>
      </c>
      <c r="E218" s="40"/>
      <c r="F218" s="232" t="s">
        <v>1629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163</v>
      </c>
      <c r="AU218" s="17" t="s">
        <v>83</v>
      </c>
    </row>
    <row r="219" s="12" customFormat="1" ht="22.8" customHeight="1">
      <c r="A219" s="12"/>
      <c r="B219" s="202"/>
      <c r="C219" s="203"/>
      <c r="D219" s="204" t="s">
        <v>72</v>
      </c>
      <c r="E219" s="216" t="s">
        <v>1630</v>
      </c>
      <c r="F219" s="216" t="s">
        <v>1631</v>
      </c>
      <c r="G219" s="203"/>
      <c r="H219" s="203"/>
      <c r="I219" s="206"/>
      <c r="J219" s="217">
        <f>BK219</f>
        <v>0</v>
      </c>
      <c r="K219" s="203"/>
      <c r="L219" s="208"/>
      <c r="M219" s="209"/>
      <c r="N219" s="210"/>
      <c r="O219" s="210"/>
      <c r="P219" s="211">
        <f>SUM(P220:P239)</f>
        <v>0</v>
      </c>
      <c r="Q219" s="210"/>
      <c r="R219" s="211">
        <f>SUM(R220:R239)</f>
        <v>0</v>
      </c>
      <c r="S219" s="210"/>
      <c r="T219" s="212">
        <f>SUM(T220:T239)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83</v>
      </c>
      <c r="AT219" s="214" t="s">
        <v>72</v>
      </c>
      <c r="AU219" s="214" t="s">
        <v>81</v>
      </c>
      <c r="AY219" s="213" t="s">
        <v>156</v>
      </c>
      <c r="BK219" s="215">
        <f>SUM(BK220:BK239)</f>
        <v>0</v>
      </c>
    </row>
    <row r="220" s="2" customFormat="1" ht="24.15" customHeight="1">
      <c r="A220" s="38"/>
      <c r="B220" s="39"/>
      <c r="C220" s="218" t="s">
        <v>350</v>
      </c>
      <c r="D220" s="218" t="s">
        <v>158</v>
      </c>
      <c r="E220" s="219" t="s">
        <v>1632</v>
      </c>
      <c r="F220" s="220" t="s">
        <v>1633</v>
      </c>
      <c r="G220" s="221" t="s">
        <v>1185</v>
      </c>
      <c r="H220" s="222">
        <v>1</v>
      </c>
      <c r="I220" s="223"/>
      <c r="J220" s="224">
        <f>ROUND(I220*H220,2)</f>
        <v>0</v>
      </c>
      <c r="K220" s="220" t="s">
        <v>1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199</v>
      </c>
      <c r="AT220" s="229" t="s">
        <v>158</v>
      </c>
      <c r="AU220" s="229" t="s">
        <v>83</v>
      </c>
      <c r="AY220" s="17" t="s">
        <v>156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81</v>
      </c>
      <c r="BK220" s="230">
        <f>ROUND(I220*H220,2)</f>
        <v>0</v>
      </c>
      <c r="BL220" s="17" t="s">
        <v>199</v>
      </c>
      <c r="BM220" s="229" t="s">
        <v>353</v>
      </c>
    </row>
    <row r="221" s="2" customFormat="1">
      <c r="A221" s="38"/>
      <c r="B221" s="39"/>
      <c r="C221" s="40"/>
      <c r="D221" s="231" t="s">
        <v>163</v>
      </c>
      <c r="E221" s="40"/>
      <c r="F221" s="232" t="s">
        <v>1633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163</v>
      </c>
      <c r="AU221" s="17" t="s">
        <v>83</v>
      </c>
    </row>
    <row r="222" s="2" customFormat="1" ht="24.15" customHeight="1">
      <c r="A222" s="38"/>
      <c r="B222" s="39"/>
      <c r="C222" s="218" t="s">
        <v>257</v>
      </c>
      <c r="D222" s="218" t="s">
        <v>158</v>
      </c>
      <c r="E222" s="219" t="s">
        <v>1634</v>
      </c>
      <c r="F222" s="220" t="s">
        <v>1635</v>
      </c>
      <c r="G222" s="221" t="s">
        <v>1185</v>
      </c>
      <c r="H222" s="222">
        <v>2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199</v>
      </c>
      <c r="AT222" s="229" t="s">
        <v>158</v>
      </c>
      <c r="AU222" s="229" t="s">
        <v>83</v>
      </c>
      <c r="AY222" s="17" t="s">
        <v>156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199</v>
      </c>
      <c r="BM222" s="229" t="s">
        <v>357</v>
      </c>
    </row>
    <row r="223" s="2" customFormat="1">
      <c r="A223" s="38"/>
      <c r="B223" s="39"/>
      <c r="C223" s="40"/>
      <c r="D223" s="231" t="s">
        <v>163</v>
      </c>
      <c r="E223" s="40"/>
      <c r="F223" s="232" t="s">
        <v>1635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163</v>
      </c>
      <c r="AU223" s="17" t="s">
        <v>83</v>
      </c>
    </row>
    <row r="224" s="2" customFormat="1" ht="24.15" customHeight="1">
      <c r="A224" s="38"/>
      <c r="B224" s="39"/>
      <c r="C224" s="258" t="s">
        <v>358</v>
      </c>
      <c r="D224" s="258" t="s">
        <v>254</v>
      </c>
      <c r="E224" s="259" t="s">
        <v>1636</v>
      </c>
      <c r="F224" s="260" t="s">
        <v>1637</v>
      </c>
      <c r="G224" s="261" t="s">
        <v>215</v>
      </c>
      <c r="H224" s="262">
        <v>2</v>
      </c>
      <c r="I224" s="263"/>
      <c r="J224" s="264">
        <f>ROUND(I224*H224,2)</f>
        <v>0</v>
      </c>
      <c r="K224" s="260" t="s">
        <v>1</v>
      </c>
      <c r="L224" s="265"/>
      <c r="M224" s="266" t="s">
        <v>1</v>
      </c>
      <c r="N224" s="267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241</v>
      </c>
      <c r="AT224" s="229" t="s">
        <v>254</v>
      </c>
      <c r="AU224" s="229" t="s">
        <v>83</v>
      </c>
      <c r="AY224" s="17" t="s">
        <v>156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199</v>
      </c>
      <c r="BM224" s="229" t="s">
        <v>361</v>
      </c>
    </row>
    <row r="225" s="2" customFormat="1">
      <c r="A225" s="38"/>
      <c r="B225" s="39"/>
      <c r="C225" s="40"/>
      <c r="D225" s="231" t="s">
        <v>163</v>
      </c>
      <c r="E225" s="40"/>
      <c r="F225" s="232" t="s">
        <v>1637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163</v>
      </c>
      <c r="AU225" s="17" t="s">
        <v>83</v>
      </c>
    </row>
    <row r="226" s="2" customFormat="1" ht="37.8" customHeight="1">
      <c r="A226" s="38"/>
      <c r="B226" s="39"/>
      <c r="C226" s="258" t="s">
        <v>262</v>
      </c>
      <c r="D226" s="258" t="s">
        <v>254</v>
      </c>
      <c r="E226" s="259" t="s">
        <v>1638</v>
      </c>
      <c r="F226" s="260" t="s">
        <v>1639</v>
      </c>
      <c r="G226" s="261" t="s">
        <v>215</v>
      </c>
      <c r="H226" s="262">
        <v>1</v>
      </c>
      <c r="I226" s="263"/>
      <c r="J226" s="264">
        <f>ROUND(I226*H226,2)</f>
        <v>0</v>
      </c>
      <c r="K226" s="260" t="s">
        <v>1</v>
      </c>
      <c r="L226" s="265"/>
      <c r="M226" s="266" t="s">
        <v>1</v>
      </c>
      <c r="N226" s="267" t="s">
        <v>38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241</v>
      </c>
      <c r="AT226" s="229" t="s">
        <v>254</v>
      </c>
      <c r="AU226" s="229" t="s">
        <v>83</v>
      </c>
      <c r="AY226" s="17" t="s">
        <v>156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81</v>
      </c>
      <c r="BK226" s="230">
        <f>ROUND(I226*H226,2)</f>
        <v>0</v>
      </c>
      <c r="BL226" s="17" t="s">
        <v>199</v>
      </c>
      <c r="BM226" s="229" t="s">
        <v>365</v>
      </c>
    </row>
    <row r="227" s="2" customFormat="1">
      <c r="A227" s="38"/>
      <c r="B227" s="39"/>
      <c r="C227" s="40"/>
      <c r="D227" s="231" t="s">
        <v>163</v>
      </c>
      <c r="E227" s="40"/>
      <c r="F227" s="232" t="s">
        <v>1639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163</v>
      </c>
      <c r="AU227" s="17" t="s">
        <v>83</v>
      </c>
    </row>
    <row r="228" s="2" customFormat="1" ht="16.5" customHeight="1">
      <c r="A228" s="38"/>
      <c r="B228" s="39"/>
      <c r="C228" s="218" t="s">
        <v>366</v>
      </c>
      <c r="D228" s="218" t="s">
        <v>158</v>
      </c>
      <c r="E228" s="219" t="s">
        <v>1640</v>
      </c>
      <c r="F228" s="220" t="s">
        <v>1641</v>
      </c>
      <c r="G228" s="221" t="s">
        <v>208</v>
      </c>
      <c r="H228" s="222">
        <v>8</v>
      </c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199</v>
      </c>
      <c r="AT228" s="229" t="s">
        <v>158</v>
      </c>
      <c r="AU228" s="229" t="s">
        <v>83</v>
      </c>
      <c r="AY228" s="17" t="s">
        <v>156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199</v>
      </c>
      <c r="BM228" s="229" t="s">
        <v>369</v>
      </c>
    </row>
    <row r="229" s="2" customFormat="1">
      <c r="A229" s="38"/>
      <c r="B229" s="39"/>
      <c r="C229" s="40"/>
      <c r="D229" s="231" t="s">
        <v>163</v>
      </c>
      <c r="E229" s="40"/>
      <c r="F229" s="232" t="s">
        <v>1641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163</v>
      </c>
      <c r="AU229" s="17" t="s">
        <v>83</v>
      </c>
    </row>
    <row r="230" s="2" customFormat="1" ht="37.8" customHeight="1">
      <c r="A230" s="38"/>
      <c r="B230" s="39"/>
      <c r="C230" s="218" t="s">
        <v>265</v>
      </c>
      <c r="D230" s="218" t="s">
        <v>158</v>
      </c>
      <c r="E230" s="219" t="s">
        <v>1642</v>
      </c>
      <c r="F230" s="220" t="s">
        <v>1643</v>
      </c>
      <c r="G230" s="221" t="s">
        <v>1185</v>
      </c>
      <c r="H230" s="222">
        <v>2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199</v>
      </c>
      <c r="AT230" s="229" t="s">
        <v>158</v>
      </c>
      <c r="AU230" s="229" t="s">
        <v>83</v>
      </c>
      <c r="AY230" s="17" t="s">
        <v>156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199</v>
      </c>
      <c r="BM230" s="229" t="s">
        <v>373</v>
      </c>
    </row>
    <row r="231" s="2" customFormat="1">
      <c r="A231" s="38"/>
      <c r="B231" s="39"/>
      <c r="C231" s="40"/>
      <c r="D231" s="231" t="s">
        <v>163</v>
      </c>
      <c r="E231" s="40"/>
      <c r="F231" s="232" t="s">
        <v>1643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163</v>
      </c>
      <c r="AU231" s="17" t="s">
        <v>83</v>
      </c>
    </row>
    <row r="232" s="2" customFormat="1" ht="37.8" customHeight="1">
      <c r="A232" s="38"/>
      <c r="B232" s="39"/>
      <c r="C232" s="218" t="s">
        <v>375</v>
      </c>
      <c r="D232" s="218" t="s">
        <v>158</v>
      </c>
      <c r="E232" s="219" t="s">
        <v>1644</v>
      </c>
      <c r="F232" s="220" t="s">
        <v>1645</v>
      </c>
      <c r="G232" s="221" t="s">
        <v>1185</v>
      </c>
      <c r="H232" s="222">
        <v>1</v>
      </c>
      <c r="I232" s="223"/>
      <c r="J232" s="224">
        <f>ROUND(I232*H232,2)</f>
        <v>0</v>
      </c>
      <c r="K232" s="220" t="s">
        <v>1</v>
      </c>
      <c r="L232" s="44"/>
      <c r="M232" s="225" t="s">
        <v>1</v>
      </c>
      <c r="N232" s="226" t="s">
        <v>38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199</v>
      </c>
      <c r="AT232" s="229" t="s">
        <v>158</v>
      </c>
      <c r="AU232" s="229" t="s">
        <v>83</v>
      </c>
      <c r="AY232" s="17" t="s">
        <v>156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81</v>
      </c>
      <c r="BK232" s="230">
        <f>ROUND(I232*H232,2)</f>
        <v>0</v>
      </c>
      <c r="BL232" s="17" t="s">
        <v>199</v>
      </c>
      <c r="BM232" s="229" t="s">
        <v>378</v>
      </c>
    </row>
    <row r="233" s="2" customFormat="1">
      <c r="A233" s="38"/>
      <c r="B233" s="39"/>
      <c r="C233" s="40"/>
      <c r="D233" s="231" t="s">
        <v>163</v>
      </c>
      <c r="E233" s="40"/>
      <c r="F233" s="232" t="s">
        <v>1645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163</v>
      </c>
      <c r="AU233" s="17" t="s">
        <v>83</v>
      </c>
    </row>
    <row r="234" s="2" customFormat="1" ht="24.15" customHeight="1">
      <c r="A234" s="38"/>
      <c r="B234" s="39"/>
      <c r="C234" s="218" t="s">
        <v>270</v>
      </c>
      <c r="D234" s="218" t="s">
        <v>158</v>
      </c>
      <c r="E234" s="219" t="s">
        <v>1646</v>
      </c>
      <c r="F234" s="220" t="s">
        <v>1647</v>
      </c>
      <c r="G234" s="221" t="s">
        <v>208</v>
      </c>
      <c r="H234" s="222">
        <v>10</v>
      </c>
      <c r="I234" s="223"/>
      <c r="J234" s="224">
        <f>ROUND(I234*H234,2)</f>
        <v>0</v>
      </c>
      <c r="K234" s="220" t="s">
        <v>1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199</v>
      </c>
      <c r="AT234" s="229" t="s">
        <v>158</v>
      </c>
      <c r="AU234" s="229" t="s">
        <v>83</v>
      </c>
      <c r="AY234" s="17" t="s">
        <v>156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199</v>
      </c>
      <c r="BM234" s="229" t="s">
        <v>381</v>
      </c>
    </row>
    <row r="235" s="2" customFormat="1">
      <c r="A235" s="38"/>
      <c r="B235" s="39"/>
      <c r="C235" s="40"/>
      <c r="D235" s="231" t="s">
        <v>163</v>
      </c>
      <c r="E235" s="40"/>
      <c r="F235" s="232" t="s">
        <v>1647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163</v>
      </c>
      <c r="AU235" s="17" t="s">
        <v>83</v>
      </c>
    </row>
    <row r="236" s="2" customFormat="1" ht="24.15" customHeight="1">
      <c r="A236" s="38"/>
      <c r="B236" s="39"/>
      <c r="C236" s="218" t="s">
        <v>391</v>
      </c>
      <c r="D236" s="218" t="s">
        <v>158</v>
      </c>
      <c r="E236" s="219" t="s">
        <v>1648</v>
      </c>
      <c r="F236" s="220" t="s">
        <v>1649</v>
      </c>
      <c r="G236" s="221" t="s">
        <v>208</v>
      </c>
      <c r="H236" s="222">
        <v>14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199</v>
      </c>
      <c r="AT236" s="229" t="s">
        <v>158</v>
      </c>
      <c r="AU236" s="229" t="s">
        <v>83</v>
      </c>
      <c r="AY236" s="17" t="s">
        <v>156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199</v>
      </c>
      <c r="BM236" s="229" t="s">
        <v>394</v>
      </c>
    </row>
    <row r="237" s="2" customFormat="1">
      <c r="A237" s="38"/>
      <c r="B237" s="39"/>
      <c r="C237" s="40"/>
      <c r="D237" s="231" t="s">
        <v>163</v>
      </c>
      <c r="E237" s="40"/>
      <c r="F237" s="232" t="s">
        <v>1649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163</v>
      </c>
      <c r="AU237" s="17" t="s">
        <v>83</v>
      </c>
    </row>
    <row r="238" s="2" customFormat="1" ht="21.75" customHeight="1">
      <c r="A238" s="38"/>
      <c r="B238" s="39"/>
      <c r="C238" s="218" t="s">
        <v>275</v>
      </c>
      <c r="D238" s="218" t="s">
        <v>158</v>
      </c>
      <c r="E238" s="219" t="s">
        <v>1650</v>
      </c>
      <c r="F238" s="220" t="s">
        <v>1651</v>
      </c>
      <c r="G238" s="221" t="s">
        <v>194</v>
      </c>
      <c r="H238" s="222">
        <v>0.244</v>
      </c>
      <c r="I238" s="223"/>
      <c r="J238" s="224">
        <f>ROUND(I238*H238,2)</f>
        <v>0</v>
      </c>
      <c r="K238" s="220" t="s">
        <v>1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199</v>
      </c>
      <c r="AT238" s="229" t="s">
        <v>158</v>
      </c>
      <c r="AU238" s="229" t="s">
        <v>83</v>
      </c>
      <c r="AY238" s="17" t="s">
        <v>156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81</v>
      </c>
      <c r="BK238" s="230">
        <f>ROUND(I238*H238,2)</f>
        <v>0</v>
      </c>
      <c r="BL238" s="17" t="s">
        <v>199</v>
      </c>
      <c r="BM238" s="229" t="s">
        <v>397</v>
      </c>
    </row>
    <row r="239" s="2" customFormat="1">
      <c r="A239" s="38"/>
      <c r="B239" s="39"/>
      <c r="C239" s="40"/>
      <c r="D239" s="231" t="s">
        <v>163</v>
      </c>
      <c r="E239" s="40"/>
      <c r="F239" s="232" t="s">
        <v>1651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163</v>
      </c>
      <c r="AU239" s="17" t="s">
        <v>83</v>
      </c>
    </row>
    <row r="240" s="12" customFormat="1" ht="22.8" customHeight="1">
      <c r="A240" s="12"/>
      <c r="B240" s="202"/>
      <c r="C240" s="203"/>
      <c r="D240" s="204" t="s">
        <v>72</v>
      </c>
      <c r="E240" s="216" t="s">
        <v>1200</v>
      </c>
      <c r="F240" s="216" t="s">
        <v>1201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SUM(P241:P260)</f>
        <v>0</v>
      </c>
      <c r="Q240" s="210"/>
      <c r="R240" s="211">
        <f>SUM(R241:R260)</f>
        <v>0</v>
      </c>
      <c r="S240" s="210"/>
      <c r="T240" s="212">
        <f>SUM(T241:T260)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83</v>
      </c>
      <c r="AT240" s="214" t="s">
        <v>72</v>
      </c>
      <c r="AU240" s="214" t="s">
        <v>81</v>
      </c>
      <c r="AY240" s="213" t="s">
        <v>156</v>
      </c>
      <c r="BK240" s="215">
        <f>SUM(BK241:BK260)</f>
        <v>0</v>
      </c>
    </row>
    <row r="241" s="2" customFormat="1" ht="16.5" customHeight="1">
      <c r="A241" s="38"/>
      <c r="B241" s="39"/>
      <c r="C241" s="218" t="s">
        <v>398</v>
      </c>
      <c r="D241" s="218" t="s">
        <v>158</v>
      </c>
      <c r="E241" s="219" t="s">
        <v>1205</v>
      </c>
      <c r="F241" s="220" t="s">
        <v>1206</v>
      </c>
      <c r="G241" s="221" t="s">
        <v>1204</v>
      </c>
      <c r="H241" s="222">
        <v>12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38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199</v>
      </c>
      <c r="AT241" s="229" t="s">
        <v>158</v>
      </c>
      <c r="AU241" s="229" t="s">
        <v>83</v>
      </c>
      <c r="AY241" s="17" t="s">
        <v>156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81</v>
      </c>
      <c r="BK241" s="230">
        <f>ROUND(I241*H241,2)</f>
        <v>0</v>
      </c>
      <c r="BL241" s="17" t="s">
        <v>199</v>
      </c>
      <c r="BM241" s="229" t="s">
        <v>401</v>
      </c>
    </row>
    <row r="242" s="2" customFormat="1">
      <c r="A242" s="38"/>
      <c r="B242" s="39"/>
      <c r="C242" s="40"/>
      <c r="D242" s="231" t="s">
        <v>163</v>
      </c>
      <c r="E242" s="40"/>
      <c r="F242" s="232" t="s">
        <v>1206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163</v>
      </c>
      <c r="AU242" s="17" t="s">
        <v>83</v>
      </c>
    </row>
    <row r="243" s="2" customFormat="1" ht="21.75" customHeight="1">
      <c r="A243" s="38"/>
      <c r="B243" s="39"/>
      <c r="C243" s="218" t="s">
        <v>282</v>
      </c>
      <c r="D243" s="218" t="s">
        <v>158</v>
      </c>
      <c r="E243" s="219" t="s">
        <v>1652</v>
      </c>
      <c r="F243" s="220" t="s">
        <v>1653</v>
      </c>
      <c r="G243" s="221" t="s">
        <v>1204</v>
      </c>
      <c r="H243" s="222">
        <v>4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38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199</v>
      </c>
      <c r="AT243" s="229" t="s">
        <v>158</v>
      </c>
      <c r="AU243" s="229" t="s">
        <v>83</v>
      </c>
      <c r="AY243" s="17" t="s">
        <v>156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81</v>
      </c>
      <c r="BK243" s="230">
        <f>ROUND(I243*H243,2)</f>
        <v>0</v>
      </c>
      <c r="BL243" s="17" t="s">
        <v>199</v>
      </c>
      <c r="BM243" s="229" t="s">
        <v>404</v>
      </c>
    </row>
    <row r="244" s="2" customFormat="1">
      <c r="A244" s="38"/>
      <c r="B244" s="39"/>
      <c r="C244" s="40"/>
      <c r="D244" s="231" t="s">
        <v>163</v>
      </c>
      <c r="E244" s="40"/>
      <c r="F244" s="232" t="s">
        <v>1653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163</v>
      </c>
      <c r="AU244" s="17" t="s">
        <v>83</v>
      </c>
    </row>
    <row r="245" s="2" customFormat="1" ht="16.5" customHeight="1">
      <c r="A245" s="38"/>
      <c r="B245" s="39"/>
      <c r="C245" s="218" t="s">
        <v>405</v>
      </c>
      <c r="D245" s="218" t="s">
        <v>158</v>
      </c>
      <c r="E245" s="219" t="s">
        <v>1654</v>
      </c>
      <c r="F245" s="220" t="s">
        <v>1655</v>
      </c>
      <c r="G245" s="221" t="s">
        <v>1204</v>
      </c>
      <c r="H245" s="222">
        <v>2</v>
      </c>
      <c r="I245" s="223"/>
      <c r="J245" s="224">
        <f>ROUND(I245*H245,2)</f>
        <v>0</v>
      </c>
      <c r="K245" s="220" t="s">
        <v>1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199</v>
      </c>
      <c r="AT245" s="229" t="s">
        <v>158</v>
      </c>
      <c r="AU245" s="229" t="s">
        <v>83</v>
      </c>
      <c r="AY245" s="17" t="s">
        <v>156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81</v>
      </c>
      <c r="BK245" s="230">
        <f>ROUND(I245*H245,2)</f>
        <v>0</v>
      </c>
      <c r="BL245" s="17" t="s">
        <v>199</v>
      </c>
      <c r="BM245" s="229" t="s">
        <v>408</v>
      </c>
    </row>
    <row r="246" s="2" customFormat="1">
      <c r="A246" s="38"/>
      <c r="B246" s="39"/>
      <c r="C246" s="40"/>
      <c r="D246" s="231" t="s">
        <v>163</v>
      </c>
      <c r="E246" s="40"/>
      <c r="F246" s="232" t="s">
        <v>1655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163</v>
      </c>
      <c r="AU246" s="17" t="s">
        <v>83</v>
      </c>
    </row>
    <row r="247" s="2" customFormat="1" ht="16.5" customHeight="1">
      <c r="A247" s="38"/>
      <c r="B247" s="39"/>
      <c r="C247" s="218" t="s">
        <v>288</v>
      </c>
      <c r="D247" s="218" t="s">
        <v>158</v>
      </c>
      <c r="E247" s="219" t="s">
        <v>1656</v>
      </c>
      <c r="F247" s="220" t="s">
        <v>1657</v>
      </c>
      <c r="G247" s="221" t="s">
        <v>1185</v>
      </c>
      <c r="H247" s="222">
        <v>12</v>
      </c>
      <c r="I247" s="223"/>
      <c r="J247" s="224">
        <f>ROUND(I247*H247,2)</f>
        <v>0</v>
      </c>
      <c r="K247" s="220" t="s">
        <v>1</v>
      </c>
      <c r="L247" s="44"/>
      <c r="M247" s="225" t="s">
        <v>1</v>
      </c>
      <c r="N247" s="226" t="s">
        <v>38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199</v>
      </c>
      <c r="AT247" s="229" t="s">
        <v>158</v>
      </c>
      <c r="AU247" s="229" t="s">
        <v>83</v>
      </c>
      <c r="AY247" s="17" t="s">
        <v>156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81</v>
      </c>
      <c r="BK247" s="230">
        <f>ROUND(I247*H247,2)</f>
        <v>0</v>
      </c>
      <c r="BL247" s="17" t="s">
        <v>199</v>
      </c>
      <c r="BM247" s="229" t="s">
        <v>416</v>
      </c>
    </row>
    <row r="248" s="2" customFormat="1">
      <c r="A248" s="38"/>
      <c r="B248" s="39"/>
      <c r="C248" s="40"/>
      <c r="D248" s="231" t="s">
        <v>163</v>
      </c>
      <c r="E248" s="40"/>
      <c r="F248" s="232" t="s">
        <v>1657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163</v>
      </c>
      <c r="AU248" s="17" t="s">
        <v>83</v>
      </c>
    </row>
    <row r="249" s="2" customFormat="1" ht="16.5" customHeight="1">
      <c r="A249" s="38"/>
      <c r="B249" s="39"/>
      <c r="C249" s="258" t="s">
        <v>418</v>
      </c>
      <c r="D249" s="258" t="s">
        <v>254</v>
      </c>
      <c r="E249" s="259" t="s">
        <v>1658</v>
      </c>
      <c r="F249" s="260" t="s">
        <v>1659</v>
      </c>
      <c r="G249" s="261" t="s">
        <v>215</v>
      </c>
      <c r="H249" s="262">
        <v>12</v>
      </c>
      <c r="I249" s="263"/>
      <c r="J249" s="264">
        <f>ROUND(I249*H249,2)</f>
        <v>0</v>
      </c>
      <c r="K249" s="260" t="s">
        <v>1</v>
      </c>
      <c r="L249" s="265"/>
      <c r="M249" s="266" t="s">
        <v>1</v>
      </c>
      <c r="N249" s="267" t="s">
        <v>38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241</v>
      </c>
      <c r="AT249" s="229" t="s">
        <v>254</v>
      </c>
      <c r="AU249" s="229" t="s">
        <v>83</v>
      </c>
      <c r="AY249" s="17" t="s">
        <v>156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81</v>
      </c>
      <c r="BK249" s="230">
        <f>ROUND(I249*H249,2)</f>
        <v>0</v>
      </c>
      <c r="BL249" s="17" t="s">
        <v>199</v>
      </c>
      <c r="BM249" s="229" t="s">
        <v>421</v>
      </c>
    </row>
    <row r="250" s="2" customFormat="1">
      <c r="A250" s="38"/>
      <c r="B250" s="39"/>
      <c r="C250" s="40"/>
      <c r="D250" s="231" t="s">
        <v>163</v>
      </c>
      <c r="E250" s="40"/>
      <c r="F250" s="232" t="s">
        <v>1659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163</v>
      </c>
      <c r="AU250" s="17" t="s">
        <v>83</v>
      </c>
    </row>
    <row r="251" s="2" customFormat="1" ht="24.15" customHeight="1">
      <c r="A251" s="38"/>
      <c r="B251" s="39"/>
      <c r="C251" s="218" t="s">
        <v>293</v>
      </c>
      <c r="D251" s="218" t="s">
        <v>158</v>
      </c>
      <c r="E251" s="219" t="s">
        <v>1418</v>
      </c>
      <c r="F251" s="220" t="s">
        <v>1660</v>
      </c>
      <c r="G251" s="221" t="s">
        <v>1185</v>
      </c>
      <c r="H251" s="222">
        <v>1</v>
      </c>
      <c r="I251" s="223"/>
      <c r="J251" s="224">
        <f>ROUND(I251*H251,2)</f>
        <v>0</v>
      </c>
      <c r="K251" s="220" t="s">
        <v>1</v>
      </c>
      <c r="L251" s="44"/>
      <c r="M251" s="225" t="s">
        <v>1</v>
      </c>
      <c r="N251" s="226" t="s">
        <v>38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199</v>
      </c>
      <c r="AT251" s="229" t="s">
        <v>158</v>
      </c>
      <c r="AU251" s="229" t="s">
        <v>83</v>
      </c>
      <c r="AY251" s="17" t="s">
        <v>156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81</v>
      </c>
      <c r="BK251" s="230">
        <f>ROUND(I251*H251,2)</f>
        <v>0</v>
      </c>
      <c r="BL251" s="17" t="s">
        <v>199</v>
      </c>
      <c r="BM251" s="229" t="s">
        <v>425</v>
      </c>
    </row>
    <row r="252" s="2" customFormat="1">
      <c r="A252" s="38"/>
      <c r="B252" s="39"/>
      <c r="C252" s="40"/>
      <c r="D252" s="231" t="s">
        <v>163</v>
      </c>
      <c r="E252" s="40"/>
      <c r="F252" s="232" t="s">
        <v>1660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163</v>
      </c>
      <c r="AU252" s="17" t="s">
        <v>83</v>
      </c>
    </row>
    <row r="253" s="2" customFormat="1" ht="24.15" customHeight="1">
      <c r="A253" s="38"/>
      <c r="B253" s="39"/>
      <c r="C253" s="218" t="s">
        <v>426</v>
      </c>
      <c r="D253" s="218" t="s">
        <v>158</v>
      </c>
      <c r="E253" s="219" t="s">
        <v>1661</v>
      </c>
      <c r="F253" s="220" t="s">
        <v>1662</v>
      </c>
      <c r="G253" s="221" t="s">
        <v>1185</v>
      </c>
      <c r="H253" s="222">
        <v>1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199</v>
      </c>
      <c r="AT253" s="229" t="s">
        <v>158</v>
      </c>
      <c r="AU253" s="229" t="s">
        <v>83</v>
      </c>
      <c r="AY253" s="17" t="s">
        <v>156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199</v>
      </c>
      <c r="BM253" s="229" t="s">
        <v>429</v>
      </c>
    </row>
    <row r="254" s="2" customFormat="1">
      <c r="A254" s="38"/>
      <c r="B254" s="39"/>
      <c r="C254" s="40"/>
      <c r="D254" s="231" t="s">
        <v>163</v>
      </c>
      <c r="E254" s="40"/>
      <c r="F254" s="232" t="s">
        <v>1662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163</v>
      </c>
      <c r="AU254" s="17" t="s">
        <v>83</v>
      </c>
    </row>
    <row r="255" s="2" customFormat="1" ht="37.8" customHeight="1">
      <c r="A255" s="38"/>
      <c r="B255" s="39"/>
      <c r="C255" s="258" t="s">
        <v>297</v>
      </c>
      <c r="D255" s="258" t="s">
        <v>254</v>
      </c>
      <c r="E255" s="259" t="s">
        <v>1663</v>
      </c>
      <c r="F255" s="260" t="s">
        <v>1664</v>
      </c>
      <c r="G255" s="261" t="s">
        <v>215</v>
      </c>
      <c r="H255" s="262">
        <v>1</v>
      </c>
      <c r="I255" s="263"/>
      <c r="J255" s="264">
        <f>ROUND(I255*H255,2)</f>
        <v>0</v>
      </c>
      <c r="K255" s="260" t="s">
        <v>1</v>
      </c>
      <c r="L255" s="265"/>
      <c r="M255" s="266" t="s">
        <v>1</v>
      </c>
      <c r="N255" s="267" t="s">
        <v>38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241</v>
      </c>
      <c r="AT255" s="229" t="s">
        <v>254</v>
      </c>
      <c r="AU255" s="229" t="s">
        <v>83</v>
      </c>
      <c r="AY255" s="17" t="s">
        <v>156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81</v>
      </c>
      <c r="BK255" s="230">
        <f>ROUND(I255*H255,2)</f>
        <v>0</v>
      </c>
      <c r="BL255" s="17" t="s">
        <v>199</v>
      </c>
      <c r="BM255" s="229" t="s">
        <v>432</v>
      </c>
    </row>
    <row r="256" s="2" customFormat="1">
      <c r="A256" s="38"/>
      <c r="B256" s="39"/>
      <c r="C256" s="40"/>
      <c r="D256" s="231" t="s">
        <v>163</v>
      </c>
      <c r="E256" s="40"/>
      <c r="F256" s="232" t="s">
        <v>1664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163</v>
      </c>
      <c r="AU256" s="17" t="s">
        <v>83</v>
      </c>
    </row>
    <row r="257" s="2" customFormat="1" ht="24.15" customHeight="1">
      <c r="A257" s="38"/>
      <c r="B257" s="39"/>
      <c r="C257" s="258" t="s">
        <v>434</v>
      </c>
      <c r="D257" s="258" t="s">
        <v>254</v>
      </c>
      <c r="E257" s="259" t="s">
        <v>1665</v>
      </c>
      <c r="F257" s="260" t="s">
        <v>1666</v>
      </c>
      <c r="G257" s="261" t="s">
        <v>215</v>
      </c>
      <c r="H257" s="262">
        <v>1</v>
      </c>
      <c r="I257" s="263"/>
      <c r="J257" s="264">
        <f>ROUND(I257*H257,2)</f>
        <v>0</v>
      </c>
      <c r="K257" s="260" t="s">
        <v>1</v>
      </c>
      <c r="L257" s="265"/>
      <c r="M257" s="266" t="s">
        <v>1</v>
      </c>
      <c r="N257" s="267" t="s">
        <v>38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241</v>
      </c>
      <c r="AT257" s="229" t="s">
        <v>254</v>
      </c>
      <c r="AU257" s="229" t="s">
        <v>83</v>
      </c>
      <c r="AY257" s="17" t="s">
        <v>156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81</v>
      </c>
      <c r="BK257" s="230">
        <f>ROUND(I257*H257,2)</f>
        <v>0</v>
      </c>
      <c r="BL257" s="17" t="s">
        <v>199</v>
      </c>
      <c r="BM257" s="229" t="s">
        <v>437</v>
      </c>
    </row>
    <row r="258" s="2" customFormat="1">
      <c r="A258" s="38"/>
      <c r="B258" s="39"/>
      <c r="C258" s="40"/>
      <c r="D258" s="231" t="s">
        <v>163</v>
      </c>
      <c r="E258" s="40"/>
      <c r="F258" s="232" t="s">
        <v>1666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163</v>
      </c>
      <c r="AU258" s="17" t="s">
        <v>83</v>
      </c>
    </row>
    <row r="259" s="2" customFormat="1" ht="21.75" customHeight="1">
      <c r="A259" s="38"/>
      <c r="B259" s="39"/>
      <c r="C259" s="218" t="s">
        <v>303</v>
      </c>
      <c r="D259" s="218" t="s">
        <v>158</v>
      </c>
      <c r="E259" s="219" t="s">
        <v>1667</v>
      </c>
      <c r="F259" s="220" t="s">
        <v>1668</v>
      </c>
      <c r="G259" s="221" t="s">
        <v>194</v>
      </c>
      <c r="H259" s="222">
        <v>0.68100000000000005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38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199</v>
      </c>
      <c r="AT259" s="229" t="s">
        <v>158</v>
      </c>
      <c r="AU259" s="229" t="s">
        <v>83</v>
      </c>
      <c r="AY259" s="17" t="s">
        <v>156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199</v>
      </c>
      <c r="BM259" s="229" t="s">
        <v>440</v>
      </c>
    </row>
    <row r="260" s="2" customFormat="1">
      <c r="A260" s="38"/>
      <c r="B260" s="39"/>
      <c r="C260" s="40"/>
      <c r="D260" s="231" t="s">
        <v>163</v>
      </c>
      <c r="E260" s="40"/>
      <c r="F260" s="232" t="s">
        <v>1668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163</v>
      </c>
      <c r="AU260" s="17" t="s">
        <v>83</v>
      </c>
    </row>
    <row r="261" s="12" customFormat="1" ht="22.8" customHeight="1">
      <c r="A261" s="12"/>
      <c r="B261" s="202"/>
      <c r="C261" s="203"/>
      <c r="D261" s="204" t="s">
        <v>72</v>
      </c>
      <c r="E261" s="216" t="s">
        <v>1207</v>
      </c>
      <c r="F261" s="216" t="s">
        <v>1208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SUM(P262:P279)</f>
        <v>0</v>
      </c>
      <c r="Q261" s="210"/>
      <c r="R261" s="211">
        <f>SUM(R262:R279)</f>
        <v>0</v>
      </c>
      <c r="S261" s="210"/>
      <c r="T261" s="212">
        <f>SUM(T262:T279)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83</v>
      </c>
      <c r="AT261" s="214" t="s">
        <v>72</v>
      </c>
      <c r="AU261" s="214" t="s">
        <v>81</v>
      </c>
      <c r="AY261" s="213" t="s">
        <v>156</v>
      </c>
      <c r="BK261" s="215">
        <f>SUM(BK262:BK279)</f>
        <v>0</v>
      </c>
    </row>
    <row r="262" s="2" customFormat="1" ht="24.15" customHeight="1">
      <c r="A262" s="38"/>
      <c r="B262" s="39"/>
      <c r="C262" s="218" t="s">
        <v>442</v>
      </c>
      <c r="D262" s="218" t="s">
        <v>158</v>
      </c>
      <c r="E262" s="219" t="s">
        <v>1219</v>
      </c>
      <c r="F262" s="220" t="s">
        <v>1220</v>
      </c>
      <c r="G262" s="221" t="s">
        <v>208</v>
      </c>
      <c r="H262" s="222">
        <v>2</v>
      </c>
      <c r="I262" s="223"/>
      <c r="J262" s="224">
        <f>ROUND(I262*H262,2)</f>
        <v>0</v>
      </c>
      <c r="K262" s="220" t="s">
        <v>1</v>
      </c>
      <c r="L262" s="44"/>
      <c r="M262" s="225" t="s">
        <v>1</v>
      </c>
      <c r="N262" s="226" t="s">
        <v>38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199</v>
      </c>
      <c r="AT262" s="229" t="s">
        <v>158</v>
      </c>
      <c r="AU262" s="229" t="s">
        <v>83</v>
      </c>
      <c r="AY262" s="17" t="s">
        <v>156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81</v>
      </c>
      <c r="BK262" s="230">
        <f>ROUND(I262*H262,2)</f>
        <v>0</v>
      </c>
      <c r="BL262" s="17" t="s">
        <v>199</v>
      </c>
      <c r="BM262" s="229" t="s">
        <v>445</v>
      </c>
    </row>
    <row r="263" s="2" customFormat="1">
      <c r="A263" s="38"/>
      <c r="B263" s="39"/>
      <c r="C263" s="40"/>
      <c r="D263" s="231" t="s">
        <v>163</v>
      </c>
      <c r="E263" s="40"/>
      <c r="F263" s="232" t="s">
        <v>1220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163</v>
      </c>
      <c r="AU263" s="17" t="s">
        <v>83</v>
      </c>
    </row>
    <row r="264" s="2" customFormat="1" ht="24.15" customHeight="1">
      <c r="A264" s="38"/>
      <c r="B264" s="39"/>
      <c r="C264" s="218" t="s">
        <v>307</v>
      </c>
      <c r="D264" s="218" t="s">
        <v>158</v>
      </c>
      <c r="E264" s="219" t="s">
        <v>1221</v>
      </c>
      <c r="F264" s="220" t="s">
        <v>1222</v>
      </c>
      <c r="G264" s="221" t="s">
        <v>208</v>
      </c>
      <c r="H264" s="222">
        <v>5</v>
      </c>
      <c r="I264" s="223"/>
      <c r="J264" s="224">
        <f>ROUND(I264*H264,2)</f>
        <v>0</v>
      </c>
      <c r="K264" s="220" t="s">
        <v>1</v>
      </c>
      <c r="L264" s="44"/>
      <c r="M264" s="225" t="s">
        <v>1</v>
      </c>
      <c r="N264" s="226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199</v>
      </c>
      <c r="AT264" s="229" t="s">
        <v>158</v>
      </c>
      <c r="AU264" s="229" t="s">
        <v>83</v>
      </c>
      <c r="AY264" s="17" t="s">
        <v>156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199</v>
      </c>
      <c r="BM264" s="229" t="s">
        <v>451</v>
      </c>
    </row>
    <row r="265" s="2" customFormat="1">
      <c r="A265" s="38"/>
      <c r="B265" s="39"/>
      <c r="C265" s="40"/>
      <c r="D265" s="231" t="s">
        <v>163</v>
      </c>
      <c r="E265" s="40"/>
      <c r="F265" s="232" t="s">
        <v>1222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163</v>
      </c>
      <c r="AU265" s="17" t="s">
        <v>83</v>
      </c>
    </row>
    <row r="266" s="2" customFormat="1" ht="24.15" customHeight="1">
      <c r="A266" s="38"/>
      <c r="B266" s="39"/>
      <c r="C266" s="218" t="s">
        <v>258</v>
      </c>
      <c r="D266" s="218" t="s">
        <v>158</v>
      </c>
      <c r="E266" s="219" t="s">
        <v>1223</v>
      </c>
      <c r="F266" s="220" t="s">
        <v>1224</v>
      </c>
      <c r="G266" s="221" t="s">
        <v>208</v>
      </c>
      <c r="H266" s="222">
        <v>8</v>
      </c>
      <c r="I266" s="223"/>
      <c r="J266" s="224">
        <f>ROUND(I266*H266,2)</f>
        <v>0</v>
      </c>
      <c r="K266" s="220" t="s">
        <v>1</v>
      </c>
      <c r="L266" s="44"/>
      <c r="M266" s="225" t="s">
        <v>1</v>
      </c>
      <c r="N266" s="226" t="s">
        <v>38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199</v>
      </c>
      <c r="AT266" s="229" t="s">
        <v>158</v>
      </c>
      <c r="AU266" s="229" t="s">
        <v>83</v>
      </c>
      <c r="AY266" s="17" t="s">
        <v>156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81</v>
      </c>
      <c r="BK266" s="230">
        <f>ROUND(I266*H266,2)</f>
        <v>0</v>
      </c>
      <c r="BL266" s="17" t="s">
        <v>199</v>
      </c>
      <c r="BM266" s="229" t="s">
        <v>455</v>
      </c>
    </row>
    <row r="267" s="2" customFormat="1">
      <c r="A267" s="38"/>
      <c r="B267" s="39"/>
      <c r="C267" s="40"/>
      <c r="D267" s="231" t="s">
        <v>163</v>
      </c>
      <c r="E267" s="40"/>
      <c r="F267" s="232" t="s">
        <v>1224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163</v>
      </c>
      <c r="AU267" s="17" t="s">
        <v>83</v>
      </c>
    </row>
    <row r="268" s="2" customFormat="1" ht="24.15" customHeight="1">
      <c r="A268" s="38"/>
      <c r="B268" s="39"/>
      <c r="C268" s="218" t="s">
        <v>298</v>
      </c>
      <c r="D268" s="218" t="s">
        <v>158</v>
      </c>
      <c r="E268" s="219" t="s">
        <v>1225</v>
      </c>
      <c r="F268" s="220" t="s">
        <v>1226</v>
      </c>
      <c r="G268" s="221" t="s">
        <v>208</v>
      </c>
      <c r="H268" s="222">
        <v>8</v>
      </c>
      <c r="I268" s="223"/>
      <c r="J268" s="224">
        <f>ROUND(I268*H268,2)</f>
        <v>0</v>
      </c>
      <c r="K268" s="220" t="s">
        <v>1</v>
      </c>
      <c r="L268" s="44"/>
      <c r="M268" s="225" t="s">
        <v>1</v>
      </c>
      <c r="N268" s="226" t="s">
        <v>38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199</v>
      </c>
      <c r="AT268" s="229" t="s">
        <v>158</v>
      </c>
      <c r="AU268" s="229" t="s">
        <v>83</v>
      </c>
      <c r="AY268" s="17" t="s">
        <v>156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81</v>
      </c>
      <c r="BK268" s="230">
        <f>ROUND(I268*H268,2)</f>
        <v>0</v>
      </c>
      <c r="BL268" s="17" t="s">
        <v>199</v>
      </c>
      <c r="BM268" s="229" t="s">
        <v>459</v>
      </c>
    </row>
    <row r="269" s="2" customFormat="1">
      <c r="A269" s="38"/>
      <c r="B269" s="39"/>
      <c r="C269" s="40"/>
      <c r="D269" s="231" t="s">
        <v>163</v>
      </c>
      <c r="E269" s="40"/>
      <c r="F269" s="232" t="s">
        <v>1226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163</v>
      </c>
      <c r="AU269" s="17" t="s">
        <v>83</v>
      </c>
    </row>
    <row r="270" s="2" customFormat="1" ht="33" customHeight="1">
      <c r="A270" s="38"/>
      <c r="B270" s="39"/>
      <c r="C270" s="218" t="s">
        <v>447</v>
      </c>
      <c r="D270" s="218" t="s">
        <v>158</v>
      </c>
      <c r="E270" s="219" t="s">
        <v>1227</v>
      </c>
      <c r="F270" s="220" t="s">
        <v>1228</v>
      </c>
      <c r="G270" s="221" t="s">
        <v>215</v>
      </c>
      <c r="H270" s="222">
        <v>1</v>
      </c>
      <c r="I270" s="223"/>
      <c r="J270" s="224">
        <f>ROUND(I270*H270,2)</f>
        <v>0</v>
      </c>
      <c r="K270" s="220" t="s">
        <v>1</v>
      </c>
      <c r="L270" s="44"/>
      <c r="M270" s="225" t="s">
        <v>1</v>
      </c>
      <c r="N270" s="226" t="s">
        <v>38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199</v>
      </c>
      <c r="AT270" s="229" t="s">
        <v>158</v>
      </c>
      <c r="AU270" s="229" t="s">
        <v>83</v>
      </c>
      <c r="AY270" s="17" t="s">
        <v>156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81</v>
      </c>
      <c r="BK270" s="230">
        <f>ROUND(I270*H270,2)</f>
        <v>0</v>
      </c>
      <c r="BL270" s="17" t="s">
        <v>199</v>
      </c>
      <c r="BM270" s="229" t="s">
        <v>464</v>
      </c>
    </row>
    <row r="271" s="2" customFormat="1">
      <c r="A271" s="38"/>
      <c r="B271" s="39"/>
      <c r="C271" s="40"/>
      <c r="D271" s="231" t="s">
        <v>163</v>
      </c>
      <c r="E271" s="40"/>
      <c r="F271" s="232" t="s">
        <v>1228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163</v>
      </c>
      <c r="AU271" s="17" t="s">
        <v>83</v>
      </c>
    </row>
    <row r="272" s="2" customFormat="1" ht="33" customHeight="1">
      <c r="A272" s="38"/>
      <c r="B272" s="39"/>
      <c r="C272" s="218" t="s">
        <v>316</v>
      </c>
      <c r="D272" s="218" t="s">
        <v>158</v>
      </c>
      <c r="E272" s="219" t="s">
        <v>1669</v>
      </c>
      <c r="F272" s="220" t="s">
        <v>1670</v>
      </c>
      <c r="G272" s="221" t="s">
        <v>215</v>
      </c>
      <c r="H272" s="222">
        <v>1</v>
      </c>
      <c r="I272" s="223"/>
      <c r="J272" s="224">
        <f>ROUND(I272*H272,2)</f>
        <v>0</v>
      </c>
      <c r="K272" s="220" t="s">
        <v>1</v>
      </c>
      <c r="L272" s="44"/>
      <c r="M272" s="225" t="s">
        <v>1</v>
      </c>
      <c r="N272" s="226" t="s">
        <v>38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199</v>
      </c>
      <c r="AT272" s="229" t="s">
        <v>158</v>
      </c>
      <c r="AU272" s="229" t="s">
        <v>83</v>
      </c>
      <c r="AY272" s="17" t="s">
        <v>156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81</v>
      </c>
      <c r="BK272" s="230">
        <f>ROUND(I272*H272,2)</f>
        <v>0</v>
      </c>
      <c r="BL272" s="17" t="s">
        <v>199</v>
      </c>
      <c r="BM272" s="229" t="s">
        <v>471</v>
      </c>
    </row>
    <row r="273" s="2" customFormat="1">
      <c r="A273" s="38"/>
      <c r="B273" s="39"/>
      <c r="C273" s="40"/>
      <c r="D273" s="231" t="s">
        <v>163</v>
      </c>
      <c r="E273" s="40"/>
      <c r="F273" s="232" t="s">
        <v>1670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163</v>
      </c>
      <c r="AU273" s="17" t="s">
        <v>83</v>
      </c>
    </row>
    <row r="274" s="2" customFormat="1" ht="21.75" customHeight="1">
      <c r="A274" s="38"/>
      <c r="B274" s="39"/>
      <c r="C274" s="218" t="s">
        <v>473</v>
      </c>
      <c r="D274" s="218" t="s">
        <v>158</v>
      </c>
      <c r="E274" s="219" t="s">
        <v>1231</v>
      </c>
      <c r="F274" s="220" t="s">
        <v>1232</v>
      </c>
      <c r="G274" s="221" t="s">
        <v>208</v>
      </c>
      <c r="H274" s="222">
        <v>15</v>
      </c>
      <c r="I274" s="223"/>
      <c r="J274" s="224">
        <f>ROUND(I274*H274,2)</f>
        <v>0</v>
      </c>
      <c r="K274" s="220" t="s">
        <v>1</v>
      </c>
      <c r="L274" s="44"/>
      <c r="M274" s="225" t="s">
        <v>1</v>
      </c>
      <c r="N274" s="226" t="s">
        <v>38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199</v>
      </c>
      <c r="AT274" s="229" t="s">
        <v>158</v>
      </c>
      <c r="AU274" s="229" t="s">
        <v>83</v>
      </c>
      <c r="AY274" s="17" t="s">
        <v>156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81</v>
      </c>
      <c r="BK274" s="230">
        <f>ROUND(I274*H274,2)</f>
        <v>0</v>
      </c>
      <c r="BL274" s="17" t="s">
        <v>199</v>
      </c>
      <c r="BM274" s="229" t="s">
        <v>476</v>
      </c>
    </row>
    <row r="275" s="2" customFormat="1">
      <c r="A275" s="38"/>
      <c r="B275" s="39"/>
      <c r="C275" s="40"/>
      <c r="D275" s="231" t="s">
        <v>163</v>
      </c>
      <c r="E275" s="40"/>
      <c r="F275" s="232" t="s">
        <v>1232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163</v>
      </c>
      <c r="AU275" s="17" t="s">
        <v>83</v>
      </c>
    </row>
    <row r="276" s="2" customFormat="1" ht="24.15" customHeight="1">
      <c r="A276" s="38"/>
      <c r="B276" s="39"/>
      <c r="C276" s="218" t="s">
        <v>320</v>
      </c>
      <c r="D276" s="218" t="s">
        <v>158</v>
      </c>
      <c r="E276" s="219" t="s">
        <v>1233</v>
      </c>
      <c r="F276" s="220" t="s">
        <v>1234</v>
      </c>
      <c r="G276" s="221" t="s">
        <v>208</v>
      </c>
      <c r="H276" s="222">
        <v>8</v>
      </c>
      <c r="I276" s="223"/>
      <c r="J276" s="224">
        <f>ROUND(I276*H276,2)</f>
        <v>0</v>
      </c>
      <c r="K276" s="220" t="s">
        <v>1</v>
      </c>
      <c r="L276" s="44"/>
      <c r="M276" s="225" t="s">
        <v>1</v>
      </c>
      <c r="N276" s="226" t="s">
        <v>38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199</v>
      </c>
      <c r="AT276" s="229" t="s">
        <v>158</v>
      </c>
      <c r="AU276" s="229" t="s">
        <v>83</v>
      </c>
      <c r="AY276" s="17" t="s">
        <v>156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81</v>
      </c>
      <c r="BK276" s="230">
        <f>ROUND(I276*H276,2)</f>
        <v>0</v>
      </c>
      <c r="BL276" s="17" t="s">
        <v>199</v>
      </c>
      <c r="BM276" s="229" t="s">
        <v>480</v>
      </c>
    </row>
    <row r="277" s="2" customFormat="1">
      <c r="A277" s="38"/>
      <c r="B277" s="39"/>
      <c r="C277" s="40"/>
      <c r="D277" s="231" t="s">
        <v>163</v>
      </c>
      <c r="E277" s="40"/>
      <c r="F277" s="232" t="s">
        <v>1234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163</v>
      </c>
      <c r="AU277" s="17" t="s">
        <v>83</v>
      </c>
    </row>
    <row r="278" s="2" customFormat="1" ht="24.15" customHeight="1">
      <c r="A278" s="38"/>
      <c r="B278" s="39"/>
      <c r="C278" s="218" t="s">
        <v>483</v>
      </c>
      <c r="D278" s="218" t="s">
        <v>158</v>
      </c>
      <c r="E278" s="219" t="s">
        <v>1249</v>
      </c>
      <c r="F278" s="220" t="s">
        <v>1250</v>
      </c>
      <c r="G278" s="221" t="s">
        <v>194</v>
      </c>
      <c r="H278" s="222">
        <v>0.043999999999999997</v>
      </c>
      <c r="I278" s="223"/>
      <c r="J278" s="224">
        <f>ROUND(I278*H278,2)</f>
        <v>0</v>
      </c>
      <c r="K278" s="220" t="s">
        <v>1</v>
      </c>
      <c r="L278" s="44"/>
      <c r="M278" s="225" t="s">
        <v>1</v>
      </c>
      <c r="N278" s="226" t="s">
        <v>38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199</v>
      </c>
      <c r="AT278" s="229" t="s">
        <v>158</v>
      </c>
      <c r="AU278" s="229" t="s">
        <v>83</v>
      </c>
      <c r="AY278" s="17" t="s">
        <v>156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81</v>
      </c>
      <c r="BK278" s="230">
        <f>ROUND(I278*H278,2)</f>
        <v>0</v>
      </c>
      <c r="BL278" s="17" t="s">
        <v>199</v>
      </c>
      <c r="BM278" s="229" t="s">
        <v>486</v>
      </c>
    </row>
    <row r="279" s="2" customFormat="1">
      <c r="A279" s="38"/>
      <c r="B279" s="39"/>
      <c r="C279" s="40"/>
      <c r="D279" s="231" t="s">
        <v>163</v>
      </c>
      <c r="E279" s="40"/>
      <c r="F279" s="232" t="s">
        <v>1250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163</v>
      </c>
      <c r="AU279" s="17" t="s">
        <v>83</v>
      </c>
    </row>
    <row r="280" s="12" customFormat="1" ht="22.8" customHeight="1">
      <c r="A280" s="12"/>
      <c r="B280" s="202"/>
      <c r="C280" s="203"/>
      <c r="D280" s="204" t="s">
        <v>72</v>
      </c>
      <c r="E280" s="216" t="s">
        <v>1251</v>
      </c>
      <c r="F280" s="216" t="s">
        <v>1252</v>
      </c>
      <c r="G280" s="203"/>
      <c r="H280" s="203"/>
      <c r="I280" s="206"/>
      <c r="J280" s="217">
        <f>BK280</f>
        <v>0</v>
      </c>
      <c r="K280" s="203"/>
      <c r="L280" s="208"/>
      <c r="M280" s="209"/>
      <c r="N280" s="210"/>
      <c r="O280" s="210"/>
      <c r="P280" s="211">
        <f>SUM(P281:P290)</f>
        <v>0</v>
      </c>
      <c r="Q280" s="210"/>
      <c r="R280" s="211">
        <f>SUM(R281:R290)</f>
        <v>0</v>
      </c>
      <c r="S280" s="210"/>
      <c r="T280" s="212">
        <f>SUM(T281:T290)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3" t="s">
        <v>83</v>
      </c>
      <c r="AT280" s="214" t="s">
        <v>72</v>
      </c>
      <c r="AU280" s="214" t="s">
        <v>81</v>
      </c>
      <c r="AY280" s="213" t="s">
        <v>156</v>
      </c>
      <c r="BK280" s="215">
        <f>SUM(BK281:BK290)</f>
        <v>0</v>
      </c>
    </row>
    <row r="281" s="2" customFormat="1" ht="24.15" customHeight="1">
      <c r="A281" s="38"/>
      <c r="B281" s="39"/>
      <c r="C281" s="218" t="s">
        <v>324</v>
      </c>
      <c r="D281" s="218" t="s">
        <v>158</v>
      </c>
      <c r="E281" s="219" t="s">
        <v>1671</v>
      </c>
      <c r="F281" s="220" t="s">
        <v>1672</v>
      </c>
      <c r="G281" s="221" t="s">
        <v>215</v>
      </c>
      <c r="H281" s="222">
        <v>1</v>
      </c>
      <c r="I281" s="223"/>
      <c r="J281" s="224">
        <f>ROUND(I281*H281,2)</f>
        <v>0</v>
      </c>
      <c r="K281" s="220" t="s">
        <v>1</v>
      </c>
      <c r="L281" s="44"/>
      <c r="M281" s="225" t="s">
        <v>1</v>
      </c>
      <c r="N281" s="226" t="s">
        <v>38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199</v>
      </c>
      <c r="AT281" s="229" t="s">
        <v>158</v>
      </c>
      <c r="AU281" s="229" t="s">
        <v>83</v>
      </c>
      <c r="AY281" s="17" t="s">
        <v>156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81</v>
      </c>
      <c r="BK281" s="230">
        <f>ROUND(I281*H281,2)</f>
        <v>0</v>
      </c>
      <c r="BL281" s="17" t="s">
        <v>199</v>
      </c>
      <c r="BM281" s="229" t="s">
        <v>489</v>
      </c>
    </row>
    <row r="282" s="2" customFormat="1">
      <c r="A282" s="38"/>
      <c r="B282" s="39"/>
      <c r="C282" s="40"/>
      <c r="D282" s="231" t="s">
        <v>163</v>
      </c>
      <c r="E282" s="40"/>
      <c r="F282" s="232" t="s">
        <v>1672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163</v>
      </c>
      <c r="AU282" s="17" t="s">
        <v>83</v>
      </c>
    </row>
    <row r="283" s="2" customFormat="1" ht="33" customHeight="1">
      <c r="A283" s="38"/>
      <c r="B283" s="39"/>
      <c r="C283" s="218" t="s">
        <v>491</v>
      </c>
      <c r="D283" s="218" t="s">
        <v>158</v>
      </c>
      <c r="E283" s="219" t="s">
        <v>1265</v>
      </c>
      <c r="F283" s="220" t="s">
        <v>1266</v>
      </c>
      <c r="G283" s="221" t="s">
        <v>215</v>
      </c>
      <c r="H283" s="222">
        <v>1</v>
      </c>
      <c r="I283" s="223"/>
      <c r="J283" s="224">
        <f>ROUND(I283*H283,2)</f>
        <v>0</v>
      </c>
      <c r="K283" s="220" t="s">
        <v>1</v>
      </c>
      <c r="L283" s="44"/>
      <c r="M283" s="225" t="s">
        <v>1</v>
      </c>
      <c r="N283" s="226" t="s">
        <v>38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199</v>
      </c>
      <c r="AT283" s="229" t="s">
        <v>158</v>
      </c>
      <c r="AU283" s="229" t="s">
        <v>83</v>
      </c>
      <c r="AY283" s="17" t="s">
        <v>156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81</v>
      </c>
      <c r="BK283" s="230">
        <f>ROUND(I283*H283,2)</f>
        <v>0</v>
      </c>
      <c r="BL283" s="17" t="s">
        <v>199</v>
      </c>
      <c r="BM283" s="229" t="s">
        <v>494</v>
      </c>
    </row>
    <row r="284" s="2" customFormat="1">
      <c r="A284" s="38"/>
      <c r="B284" s="39"/>
      <c r="C284" s="40"/>
      <c r="D284" s="231" t="s">
        <v>163</v>
      </c>
      <c r="E284" s="40"/>
      <c r="F284" s="232" t="s">
        <v>1266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163</v>
      </c>
      <c r="AU284" s="17" t="s">
        <v>83</v>
      </c>
    </row>
    <row r="285" s="2" customFormat="1" ht="21.75" customHeight="1">
      <c r="A285" s="38"/>
      <c r="B285" s="39"/>
      <c r="C285" s="218" t="s">
        <v>331</v>
      </c>
      <c r="D285" s="218" t="s">
        <v>158</v>
      </c>
      <c r="E285" s="219" t="s">
        <v>1673</v>
      </c>
      <c r="F285" s="220" t="s">
        <v>1674</v>
      </c>
      <c r="G285" s="221" t="s">
        <v>215</v>
      </c>
      <c r="H285" s="222">
        <v>4</v>
      </c>
      <c r="I285" s="223"/>
      <c r="J285" s="224">
        <f>ROUND(I285*H285,2)</f>
        <v>0</v>
      </c>
      <c r="K285" s="220" t="s">
        <v>1</v>
      </c>
      <c r="L285" s="44"/>
      <c r="M285" s="225" t="s">
        <v>1</v>
      </c>
      <c r="N285" s="226" t="s">
        <v>38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199</v>
      </c>
      <c r="AT285" s="229" t="s">
        <v>158</v>
      </c>
      <c r="AU285" s="229" t="s">
        <v>83</v>
      </c>
      <c r="AY285" s="17" t="s">
        <v>156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199</v>
      </c>
      <c r="BM285" s="229" t="s">
        <v>499</v>
      </c>
    </row>
    <row r="286" s="2" customFormat="1">
      <c r="A286" s="38"/>
      <c r="B286" s="39"/>
      <c r="C286" s="40"/>
      <c r="D286" s="231" t="s">
        <v>163</v>
      </c>
      <c r="E286" s="40"/>
      <c r="F286" s="232" t="s">
        <v>1674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163</v>
      </c>
      <c r="AU286" s="17" t="s">
        <v>83</v>
      </c>
    </row>
    <row r="287" s="2" customFormat="1" ht="24.15" customHeight="1">
      <c r="A287" s="38"/>
      <c r="B287" s="39"/>
      <c r="C287" s="218" t="s">
        <v>501</v>
      </c>
      <c r="D287" s="218" t="s">
        <v>158</v>
      </c>
      <c r="E287" s="219" t="s">
        <v>1279</v>
      </c>
      <c r="F287" s="220" t="s">
        <v>1280</v>
      </c>
      <c r="G287" s="221" t="s">
        <v>215</v>
      </c>
      <c r="H287" s="222">
        <v>4</v>
      </c>
      <c r="I287" s="223"/>
      <c r="J287" s="224">
        <f>ROUND(I287*H287,2)</f>
        <v>0</v>
      </c>
      <c r="K287" s="220" t="s">
        <v>1</v>
      </c>
      <c r="L287" s="44"/>
      <c r="M287" s="225" t="s">
        <v>1</v>
      </c>
      <c r="N287" s="226" t="s">
        <v>38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199</v>
      </c>
      <c r="AT287" s="229" t="s">
        <v>158</v>
      </c>
      <c r="AU287" s="229" t="s">
        <v>83</v>
      </c>
      <c r="AY287" s="17" t="s">
        <v>156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81</v>
      </c>
      <c r="BK287" s="230">
        <f>ROUND(I287*H287,2)</f>
        <v>0</v>
      </c>
      <c r="BL287" s="17" t="s">
        <v>199</v>
      </c>
      <c r="BM287" s="229" t="s">
        <v>504</v>
      </c>
    </row>
    <row r="288" s="2" customFormat="1">
      <c r="A288" s="38"/>
      <c r="B288" s="39"/>
      <c r="C288" s="40"/>
      <c r="D288" s="231" t="s">
        <v>163</v>
      </c>
      <c r="E288" s="40"/>
      <c r="F288" s="232" t="s">
        <v>1280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163</v>
      </c>
      <c r="AU288" s="17" t="s">
        <v>83</v>
      </c>
    </row>
    <row r="289" s="2" customFormat="1" ht="21.75" customHeight="1">
      <c r="A289" s="38"/>
      <c r="B289" s="39"/>
      <c r="C289" s="218" t="s">
        <v>335</v>
      </c>
      <c r="D289" s="218" t="s">
        <v>158</v>
      </c>
      <c r="E289" s="219" t="s">
        <v>1287</v>
      </c>
      <c r="F289" s="220" t="s">
        <v>1288</v>
      </c>
      <c r="G289" s="221" t="s">
        <v>194</v>
      </c>
      <c r="H289" s="222">
        <v>0.0040000000000000001</v>
      </c>
      <c r="I289" s="223"/>
      <c r="J289" s="224">
        <f>ROUND(I289*H289,2)</f>
        <v>0</v>
      </c>
      <c r="K289" s="220" t="s">
        <v>1</v>
      </c>
      <c r="L289" s="44"/>
      <c r="M289" s="225" t="s">
        <v>1</v>
      </c>
      <c r="N289" s="226" t="s">
        <v>38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199</v>
      </c>
      <c r="AT289" s="229" t="s">
        <v>158</v>
      </c>
      <c r="AU289" s="229" t="s">
        <v>83</v>
      </c>
      <c r="AY289" s="17" t="s">
        <v>156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81</v>
      </c>
      <c r="BK289" s="230">
        <f>ROUND(I289*H289,2)</f>
        <v>0</v>
      </c>
      <c r="BL289" s="17" t="s">
        <v>199</v>
      </c>
      <c r="BM289" s="229" t="s">
        <v>507</v>
      </c>
    </row>
    <row r="290" s="2" customFormat="1">
      <c r="A290" s="38"/>
      <c r="B290" s="39"/>
      <c r="C290" s="40"/>
      <c r="D290" s="231" t="s">
        <v>163</v>
      </c>
      <c r="E290" s="40"/>
      <c r="F290" s="232" t="s">
        <v>1288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163</v>
      </c>
      <c r="AU290" s="17" t="s">
        <v>83</v>
      </c>
    </row>
    <row r="291" s="12" customFormat="1" ht="22.8" customHeight="1">
      <c r="A291" s="12"/>
      <c r="B291" s="202"/>
      <c r="C291" s="203"/>
      <c r="D291" s="204" t="s">
        <v>72</v>
      </c>
      <c r="E291" s="216" t="s">
        <v>959</v>
      </c>
      <c r="F291" s="216" t="s">
        <v>960</v>
      </c>
      <c r="G291" s="203"/>
      <c r="H291" s="203"/>
      <c r="I291" s="206"/>
      <c r="J291" s="217">
        <f>BK291</f>
        <v>0</v>
      </c>
      <c r="K291" s="203"/>
      <c r="L291" s="208"/>
      <c r="M291" s="209"/>
      <c r="N291" s="210"/>
      <c r="O291" s="210"/>
      <c r="P291" s="211">
        <f>SUM(P292:P297)</f>
        <v>0</v>
      </c>
      <c r="Q291" s="210"/>
      <c r="R291" s="211">
        <f>SUM(R292:R297)</f>
        <v>0</v>
      </c>
      <c r="S291" s="210"/>
      <c r="T291" s="212">
        <f>SUM(T292:T297)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83</v>
      </c>
      <c r="AT291" s="214" t="s">
        <v>72</v>
      </c>
      <c r="AU291" s="214" t="s">
        <v>81</v>
      </c>
      <c r="AY291" s="213" t="s">
        <v>156</v>
      </c>
      <c r="BK291" s="215">
        <f>SUM(BK292:BK297)</f>
        <v>0</v>
      </c>
    </row>
    <row r="292" s="2" customFormat="1" ht="24.15" customHeight="1">
      <c r="A292" s="38"/>
      <c r="B292" s="39"/>
      <c r="C292" s="218" t="s">
        <v>509</v>
      </c>
      <c r="D292" s="218" t="s">
        <v>158</v>
      </c>
      <c r="E292" s="219" t="s">
        <v>1359</v>
      </c>
      <c r="F292" s="220" t="s">
        <v>1360</v>
      </c>
      <c r="G292" s="221" t="s">
        <v>1361</v>
      </c>
      <c r="H292" s="222">
        <v>36</v>
      </c>
      <c r="I292" s="223"/>
      <c r="J292" s="224">
        <f>ROUND(I292*H292,2)</f>
        <v>0</v>
      </c>
      <c r="K292" s="220" t="s">
        <v>1</v>
      </c>
      <c r="L292" s="44"/>
      <c r="M292" s="225" t="s">
        <v>1</v>
      </c>
      <c r="N292" s="226" t="s">
        <v>38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199</v>
      </c>
      <c r="AT292" s="229" t="s">
        <v>158</v>
      </c>
      <c r="AU292" s="229" t="s">
        <v>83</v>
      </c>
      <c r="AY292" s="17" t="s">
        <v>156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81</v>
      </c>
      <c r="BK292" s="230">
        <f>ROUND(I292*H292,2)</f>
        <v>0</v>
      </c>
      <c r="BL292" s="17" t="s">
        <v>199</v>
      </c>
      <c r="BM292" s="229" t="s">
        <v>512</v>
      </c>
    </row>
    <row r="293" s="2" customFormat="1">
      <c r="A293" s="38"/>
      <c r="B293" s="39"/>
      <c r="C293" s="40"/>
      <c r="D293" s="231" t="s">
        <v>163</v>
      </c>
      <c r="E293" s="40"/>
      <c r="F293" s="232" t="s">
        <v>1360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163</v>
      </c>
      <c r="AU293" s="17" t="s">
        <v>83</v>
      </c>
    </row>
    <row r="294" s="2" customFormat="1" ht="24.15" customHeight="1">
      <c r="A294" s="38"/>
      <c r="B294" s="39"/>
      <c r="C294" s="258" t="s">
        <v>345</v>
      </c>
      <c r="D294" s="258" t="s">
        <v>254</v>
      </c>
      <c r="E294" s="259" t="s">
        <v>1362</v>
      </c>
      <c r="F294" s="260" t="s">
        <v>1363</v>
      </c>
      <c r="G294" s="261" t="s">
        <v>215</v>
      </c>
      <c r="H294" s="262">
        <v>20</v>
      </c>
      <c r="I294" s="263"/>
      <c r="J294" s="264">
        <f>ROUND(I294*H294,2)</f>
        <v>0</v>
      </c>
      <c r="K294" s="260" t="s">
        <v>1</v>
      </c>
      <c r="L294" s="265"/>
      <c r="M294" s="266" t="s">
        <v>1</v>
      </c>
      <c r="N294" s="267" t="s">
        <v>38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241</v>
      </c>
      <c r="AT294" s="229" t="s">
        <v>254</v>
      </c>
      <c r="AU294" s="229" t="s">
        <v>83</v>
      </c>
      <c r="AY294" s="17" t="s">
        <v>156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81</v>
      </c>
      <c r="BK294" s="230">
        <f>ROUND(I294*H294,2)</f>
        <v>0</v>
      </c>
      <c r="BL294" s="17" t="s">
        <v>199</v>
      </c>
      <c r="BM294" s="229" t="s">
        <v>516</v>
      </c>
    </row>
    <row r="295" s="2" customFormat="1">
      <c r="A295" s="38"/>
      <c r="B295" s="39"/>
      <c r="C295" s="40"/>
      <c r="D295" s="231" t="s">
        <v>163</v>
      </c>
      <c r="E295" s="40"/>
      <c r="F295" s="232" t="s">
        <v>1363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163</v>
      </c>
      <c r="AU295" s="17" t="s">
        <v>83</v>
      </c>
    </row>
    <row r="296" s="2" customFormat="1" ht="24.15" customHeight="1">
      <c r="A296" s="38"/>
      <c r="B296" s="39"/>
      <c r="C296" s="218" t="s">
        <v>517</v>
      </c>
      <c r="D296" s="218" t="s">
        <v>158</v>
      </c>
      <c r="E296" s="219" t="s">
        <v>1370</v>
      </c>
      <c r="F296" s="220" t="s">
        <v>1371</v>
      </c>
      <c r="G296" s="221" t="s">
        <v>194</v>
      </c>
      <c r="H296" s="222">
        <v>0.039</v>
      </c>
      <c r="I296" s="223"/>
      <c r="J296" s="224">
        <f>ROUND(I296*H296,2)</f>
        <v>0</v>
      </c>
      <c r="K296" s="220" t="s">
        <v>1</v>
      </c>
      <c r="L296" s="44"/>
      <c r="M296" s="225" t="s">
        <v>1</v>
      </c>
      <c r="N296" s="226" t="s">
        <v>38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199</v>
      </c>
      <c r="AT296" s="229" t="s">
        <v>158</v>
      </c>
      <c r="AU296" s="229" t="s">
        <v>83</v>
      </c>
      <c r="AY296" s="17" t="s">
        <v>156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81</v>
      </c>
      <c r="BK296" s="230">
        <f>ROUND(I296*H296,2)</f>
        <v>0</v>
      </c>
      <c r="BL296" s="17" t="s">
        <v>199</v>
      </c>
      <c r="BM296" s="229" t="s">
        <v>520</v>
      </c>
    </row>
    <row r="297" s="2" customFormat="1">
      <c r="A297" s="38"/>
      <c r="B297" s="39"/>
      <c r="C297" s="40"/>
      <c r="D297" s="231" t="s">
        <v>163</v>
      </c>
      <c r="E297" s="40"/>
      <c r="F297" s="232" t="s">
        <v>1371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163</v>
      </c>
      <c r="AU297" s="17" t="s">
        <v>83</v>
      </c>
    </row>
    <row r="298" s="12" customFormat="1" ht="22.8" customHeight="1">
      <c r="A298" s="12"/>
      <c r="B298" s="202"/>
      <c r="C298" s="203"/>
      <c r="D298" s="204" t="s">
        <v>72</v>
      </c>
      <c r="E298" s="216" t="s">
        <v>1054</v>
      </c>
      <c r="F298" s="216" t="s">
        <v>1055</v>
      </c>
      <c r="G298" s="203"/>
      <c r="H298" s="203"/>
      <c r="I298" s="206"/>
      <c r="J298" s="217">
        <f>BK298</f>
        <v>0</v>
      </c>
      <c r="K298" s="203"/>
      <c r="L298" s="208"/>
      <c r="M298" s="209"/>
      <c r="N298" s="210"/>
      <c r="O298" s="210"/>
      <c r="P298" s="211">
        <f>SUM(P299:P314)</f>
        <v>0</v>
      </c>
      <c r="Q298" s="210"/>
      <c r="R298" s="211">
        <f>SUM(R299:R314)</f>
        <v>0</v>
      </c>
      <c r="S298" s="210"/>
      <c r="T298" s="212">
        <f>SUM(T299:T314)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3" t="s">
        <v>83</v>
      </c>
      <c r="AT298" s="214" t="s">
        <v>72</v>
      </c>
      <c r="AU298" s="214" t="s">
        <v>81</v>
      </c>
      <c r="AY298" s="213" t="s">
        <v>156</v>
      </c>
      <c r="BK298" s="215">
        <f>SUM(BK299:BK314)</f>
        <v>0</v>
      </c>
    </row>
    <row r="299" s="2" customFormat="1" ht="24.15" customHeight="1">
      <c r="A299" s="38"/>
      <c r="B299" s="39"/>
      <c r="C299" s="218" t="s">
        <v>349</v>
      </c>
      <c r="D299" s="218" t="s">
        <v>158</v>
      </c>
      <c r="E299" s="219" t="s">
        <v>1372</v>
      </c>
      <c r="F299" s="220" t="s">
        <v>1373</v>
      </c>
      <c r="G299" s="221" t="s">
        <v>161</v>
      </c>
      <c r="H299" s="222">
        <v>1.1000000000000001</v>
      </c>
      <c r="I299" s="223"/>
      <c r="J299" s="224">
        <f>ROUND(I299*H299,2)</f>
        <v>0</v>
      </c>
      <c r="K299" s="220" t="s">
        <v>1</v>
      </c>
      <c r="L299" s="44"/>
      <c r="M299" s="225" t="s">
        <v>1</v>
      </c>
      <c r="N299" s="226" t="s">
        <v>38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199</v>
      </c>
      <c r="AT299" s="229" t="s">
        <v>158</v>
      </c>
      <c r="AU299" s="229" t="s">
        <v>83</v>
      </c>
      <c r="AY299" s="17" t="s">
        <v>156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81</v>
      </c>
      <c r="BK299" s="230">
        <f>ROUND(I299*H299,2)</f>
        <v>0</v>
      </c>
      <c r="BL299" s="17" t="s">
        <v>199</v>
      </c>
      <c r="BM299" s="229" t="s">
        <v>523</v>
      </c>
    </row>
    <row r="300" s="2" customFormat="1">
      <c r="A300" s="38"/>
      <c r="B300" s="39"/>
      <c r="C300" s="40"/>
      <c r="D300" s="231" t="s">
        <v>163</v>
      </c>
      <c r="E300" s="40"/>
      <c r="F300" s="232" t="s">
        <v>1373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163</v>
      </c>
      <c r="AU300" s="17" t="s">
        <v>83</v>
      </c>
    </row>
    <row r="301" s="2" customFormat="1" ht="16.5" customHeight="1">
      <c r="A301" s="38"/>
      <c r="B301" s="39"/>
      <c r="C301" s="218" t="s">
        <v>524</v>
      </c>
      <c r="D301" s="218" t="s">
        <v>158</v>
      </c>
      <c r="E301" s="219" t="s">
        <v>1374</v>
      </c>
      <c r="F301" s="220" t="s">
        <v>1375</v>
      </c>
      <c r="G301" s="221" t="s">
        <v>161</v>
      </c>
      <c r="H301" s="222">
        <v>1.1000000000000001</v>
      </c>
      <c r="I301" s="223"/>
      <c r="J301" s="224">
        <f>ROUND(I301*H301,2)</f>
        <v>0</v>
      </c>
      <c r="K301" s="220" t="s">
        <v>1</v>
      </c>
      <c r="L301" s="44"/>
      <c r="M301" s="225" t="s">
        <v>1</v>
      </c>
      <c r="N301" s="226" t="s">
        <v>38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199</v>
      </c>
      <c r="AT301" s="229" t="s">
        <v>158</v>
      </c>
      <c r="AU301" s="229" t="s">
        <v>83</v>
      </c>
      <c r="AY301" s="17" t="s">
        <v>156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81</v>
      </c>
      <c r="BK301" s="230">
        <f>ROUND(I301*H301,2)</f>
        <v>0</v>
      </c>
      <c r="BL301" s="17" t="s">
        <v>199</v>
      </c>
      <c r="BM301" s="229" t="s">
        <v>527</v>
      </c>
    </row>
    <row r="302" s="2" customFormat="1">
      <c r="A302" s="38"/>
      <c r="B302" s="39"/>
      <c r="C302" s="40"/>
      <c r="D302" s="231" t="s">
        <v>163</v>
      </c>
      <c r="E302" s="40"/>
      <c r="F302" s="232" t="s">
        <v>1375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163</v>
      </c>
      <c r="AU302" s="17" t="s">
        <v>83</v>
      </c>
    </row>
    <row r="303" s="2" customFormat="1" ht="24.15" customHeight="1">
      <c r="A303" s="38"/>
      <c r="B303" s="39"/>
      <c r="C303" s="218" t="s">
        <v>353</v>
      </c>
      <c r="D303" s="218" t="s">
        <v>158</v>
      </c>
      <c r="E303" s="219" t="s">
        <v>1376</v>
      </c>
      <c r="F303" s="220" t="s">
        <v>1377</v>
      </c>
      <c r="G303" s="221" t="s">
        <v>161</v>
      </c>
      <c r="H303" s="222">
        <v>1.1000000000000001</v>
      </c>
      <c r="I303" s="223"/>
      <c r="J303" s="224">
        <f>ROUND(I303*H303,2)</f>
        <v>0</v>
      </c>
      <c r="K303" s="220" t="s">
        <v>1</v>
      </c>
      <c r="L303" s="44"/>
      <c r="M303" s="225" t="s">
        <v>1</v>
      </c>
      <c r="N303" s="226" t="s">
        <v>38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199</v>
      </c>
      <c r="AT303" s="229" t="s">
        <v>158</v>
      </c>
      <c r="AU303" s="229" t="s">
        <v>83</v>
      </c>
      <c r="AY303" s="17" t="s">
        <v>156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81</v>
      </c>
      <c r="BK303" s="230">
        <f>ROUND(I303*H303,2)</f>
        <v>0</v>
      </c>
      <c r="BL303" s="17" t="s">
        <v>199</v>
      </c>
      <c r="BM303" s="229" t="s">
        <v>530</v>
      </c>
    </row>
    <row r="304" s="2" customFormat="1">
      <c r="A304" s="38"/>
      <c r="B304" s="39"/>
      <c r="C304" s="40"/>
      <c r="D304" s="231" t="s">
        <v>163</v>
      </c>
      <c r="E304" s="40"/>
      <c r="F304" s="232" t="s">
        <v>1377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163</v>
      </c>
      <c r="AU304" s="17" t="s">
        <v>83</v>
      </c>
    </row>
    <row r="305" s="2" customFormat="1" ht="24.15" customHeight="1">
      <c r="A305" s="38"/>
      <c r="B305" s="39"/>
      <c r="C305" s="218" t="s">
        <v>533</v>
      </c>
      <c r="D305" s="218" t="s">
        <v>158</v>
      </c>
      <c r="E305" s="219" t="s">
        <v>1080</v>
      </c>
      <c r="F305" s="220" t="s">
        <v>1081</v>
      </c>
      <c r="G305" s="221" t="s">
        <v>161</v>
      </c>
      <c r="H305" s="222">
        <v>1.1000000000000001</v>
      </c>
      <c r="I305" s="223"/>
      <c r="J305" s="224">
        <f>ROUND(I305*H305,2)</f>
        <v>0</v>
      </c>
      <c r="K305" s="220" t="s">
        <v>1</v>
      </c>
      <c r="L305" s="44"/>
      <c r="M305" s="225" t="s">
        <v>1</v>
      </c>
      <c r="N305" s="226" t="s">
        <v>38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199</v>
      </c>
      <c r="AT305" s="229" t="s">
        <v>158</v>
      </c>
      <c r="AU305" s="229" t="s">
        <v>83</v>
      </c>
      <c r="AY305" s="17" t="s">
        <v>156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81</v>
      </c>
      <c r="BK305" s="230">
        <f>ROUND(I305*H305,2)</f>
        <v>0</v>
      </c>
      <c r="BL305" s="17" t="s">
        <v>199</v>
      </c>
      <c r="BM305" s="229" t="s">
        <v>536</v>
      </c>
    </row>
    <row r="306" s="2" customFormat="1">
      <c r="A306" s="38"/>
      <c r="B306" s="39"/>
      <c r="C306" s="40"/>
      <c r="D306" s="231" t="s">
        <v>163</v>
      </c>
      <c r="E306" s="40"/>
      <c r="F306" s="232" t="s">
        <v>1081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163</v>
      </c>
      <c r="AU306" s="17" t="s">
        <v>83</v>
      </c>
    </row>
    <row r="307" s="2" customFormat="1" ht="24.15" customHeight="1">
      <c r="A307" s="38"/>
      <c r="B307" s="39"/>
      <c r="C307" s="218" t="s">
        <v>357</v>
      </c>
      <c r="D307" s="218" t="s">
        <v>158</v>
      </c>
      <c r="E307" s="219" t="s">
        <v>1675</v>
      </c>
      <c r="F307" s="220" t="s">
        <v>1676</v>
      </c>
      <c r="G307" s="221" t="s">
        <v>208</v>
      </c>
      <c r="H307" s="222">
        <v>16</v>
      </c>
      <c r="I307" s="223"/>
      <c r="J307" s="224">
        <f>ROUND(I307*H307,2)</f>
        <v>0</v>
      </c>
      <c r="K307" s="220" t="s">
        <v>1</v>
      </c>
      <c r="L307" s="44"/>
      <c r="M307" s="225" t="s">
        <v>1</v>
      </c>
      <c r="N307" s="226" t="s">
        <v>38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199</v>
      </c>
      <c r="AT307" s="229" t="s">
        <v>158</v>
      </c>
      <c r="AU307" s="229" t="s">
        <v>83</v>
      </c>
      <c r="AY307" s="17" t="s">
        <v>156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81</v>
      </c>
      <c r="BK307" s="230">
        <f>ROUND(I307*H307,2)</f>
        <v>0</v>
      </c>
      <c r="BL307" s="17" t="s">
        <v>199</v>
      </c>
      <c r="BM307" s="229" t="s">
        <v>541</v>
      </c>
    </row>
    <row r="308" s="2" customFormat="1">
      <c r="A308" s="38"/>
      <c r="B308" s="39"/>
      <c r="C308" s="40"/>
      <c r="D308" s="231" t="s">
        <v>163</v>
      </c>
      <c r="E308" s="40"/>
      <c r="F308" s="232" t="s">
        <v>1676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163</v>
      </c>
      <c r="AU308" s="17" t="s">
        <v>83</v>
      </c>
    </row>
    <row r="309" s="2" customFormat="1" ht="24.15" customHeight="1">
      <c r="A309" s="38"/>
      <c r="B309" s="39"/>
      <c r="C309" s="218" t="s">
        <v>543</v>
      </c>
      <c r="D309" s="218" t="s">
        <v>158</v>
      </c>
      <c r="E309" s="219" t="s">
        <v>1677</v>
      </c>
      <c r="F309" s="220" t="s">
        <v>1678</v>
      </c>
      <c r="G309" s="221" t="s">
        <v>208</v>
      </c>
      <c r="H309" s="222">
        <v>2</v>
      </c>
      <c r="I309" s="223"/>
      <c r="J309" s="224">
        <f>ROUND(I309*H309,2)</f>
        <v>0</v>
      </c>
      <c r="K309" s="220" t="s">
        <v>1</v>
      </c>
      <c r="L309" s="44"/>
      <c r="M309" s="225" t="s">
        <v>1</v>
      </c>
      <c r="N309" s="226" t="s">
        <v>38</v>
      </c>
      <c r="O309" s="91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199</v>
      </c>
      <c r="AT309" s="229" t="s">
        <v>158</v>
      </c>
      <c r="AU309" s="229" t="s">
        <v>83</v>
      </c>
      <c r="AY309" s="17" t="s">
        <v>156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81</v>
      </c>
      <c r="BK309" s="230">
        <f>ROUND(I309*H309,2)</f>
        <v>0</v>
      </c>
      <c r="BL309" s="17" t="s">
        <v>199</v>
      </c>
      <c r="BM309" s="229" t="s">
        <v>546</v>
      </c>
    </row>
    <row r="310" s="2" customFormat="1">
      <c r="A310" s="38"/>
      <c r="B310" s="39"/>
      <c r="C310" s="40"/>
      <c r="D310" s="231" t="s">
        <v>163</v>
      </c>
      <c r="E310" s="40"/>
      <c r="F310" s="232" t="s">
        <v>1678</v>
      </c>
      <c r="G310" s="40"/>
      <c r="H310" s="40"/>
      <c r="I310" s="233"/>
      <c r="J310" s="40"/>
      <c r="K310" s="40"/>
      <c r="L310" s="44"/>
      <c r="M310" s="234"/>
      <c r="N310" s="23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163</v>
      </c>
      <c r="AU310" s="17" t="s">
        <v>83</v>
      </c>
    </row>
    <row r="311" s="2" customFormat="1" ht="24.15" customHeight="1">
      <c r="A311" s="38"/>
      <c r="B311" s="39"/>
      <c r="C311" s="218" t="s">
        <v>361</v>
      </c>
      <c r="D311" s="218" t="s">
        <v>158</v>
      </c>
      <c r="E311" s="219" t="s">
        <v>1679</v>
      </c>
      <c r="F311" s="220" t="s">
        <v>1680</v>
      </c>
      <c r="G311" s="221" t="s">
        <v>208</v>
      </c>
      <c r="H311" s="222">
        <v>16</v>
      </c>
      <c r="I311" s="223"/>
      <c r="J311" s="224">
        <f>ROUND(I311*H311,2)</f>
        <v>0</v>
      </c>
      <c r="K311" s="220" t="s">
        <v>1</v>
      </c>
      <c r="L311" s="44"/>
      <c r="M311" s="225" t="s">
        <v>1</v>
      </c>
      <c r="N311" s="226" t="s">
        <v>38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199</v>
      </c>
      <c r="AT311" s="229" t="s">
        <v>158</v>
      </c>
      <c r="AU311" s="229" t="s">
        <v>83</v>
      </c>
      <c r="AY311" s="17" t="s">
        <v>156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81</v>
      </c>
      <c r="BK311" s="230">
        <f>ROUND(I311*H311,2)</f>
        <v>0</v>
      </c>
      <c r="BL311" s="17" t="s">
        <v>199</v>
      </c>
      <c r="BM311" s="229" t="s">
        <v>550</v>
      </c>
    </row>
    <row r="312" s="2" customFormat="1">
      <c r="A312" s="38"/>
      <c r="B312" s="39"/>
      <c r="C312" s="40"/>
      <c r="D312" s="231" t="s">
        <v>163</v>
      </c>
      <c r="E312" s="40"/>
      <c r="F312" s="232" t="s">
        <v>1680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163</v>
      </c>
      <c r="AU312" s="17" t="s">
        <v>83</v>
      </c>
    </row>
    <row r="313" s="2" customFormat="1" ht="24.15" customHeight="1">
      <c r="A313" s="38"/>
      <c r="B313" s="39"/>
      <c r="C313" s="218" t="s">
        <v>552</v>
      </c>
      <c r="D313" s="218" t="s">
        <v>158</v>
      </c>
      <c r="E313" s="219" t="s">
        <v>1681</v>
      </c>
      <c r="F313" s="220" t="s">
        <v>1682</v>
      </c>
      <c r="G313" s="221" t="s">
        <v>208</v>
      </c>
      <c r="H313" s="222">
        <v>2</v>
      </c>
      <c r="I313" s="223"/>
      <c r="J313" s="224">
        <f>ROUND(I313*H313,2)</f>
        <v>0</v>
      </c>
      <c r="K313" s="220" t="s">
        <v>1</v>
      </c>
      <c r="L313" s="44"/>
      <c r="M313" s="225" t="s">
        <v>1</v>
      </c>
      <c r="N313" s="226" t="s">
        <v>38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199</v>
      </c>
      <c r="AT313" s="229" t="s">
        <v>158</v>
      </c>
      <c r="AU313" s="229" t="s">
        <v>83</v>
      </c>
      <c r="AY313" s="17" t="s">
        <v>156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81</v>
      </c>
      <c r="BK313" s="230">
        <f>ROUND(I313*H313,2)</f>
        <v>0</v>
      </c>
      <c r="BL313" s="17" t="s">
        <v>199</v>
      </c>
      <c r="BM313" s="229" t="s">
        <v>555</v>
      </c>
    </row>
    <row r="314" s="2" customFormat="1">
      <c r="A314" s="38"/>
      <c r="B314" s="39"/>
      <c r="C314" s="40"/>
      <c r="D314" s="231" t="s">
        <v>163</v>
      </c>
      <c r="E314" s="40"/>
      <c r="F314" s="232" t="s">
        <v>1682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163</v>
      </c>
      <c r="AU314" s="17" t="s">
        <v>83</v>
      </c>
    </row>
    <row r="315" s="12" customFormat="1" ht="25.92" customHeight="1">
      <c r="A315" s="12"/>
      <c r="B315" s="202"/>
      <c r="C315" s="203"/>
      <c r="D315" s="204" t="s">
        <v>72</v>
      </c>
      <c r="E315" s="205" t="s">
        <v>254</v>
      </c>
      <c r="F315" s="205" t="s">
        <v>1683</v>
      </c>
      <c r="G315" s="203"/>
      <c r="H315" s="203"/>
      <c r="I315" s="206"/>
      <c r="J315" s="207">
        <f>BK315</f>
        <v>0</v>
      </c>
      <c r="K315" s="203"/>
      <c r="L315" s="208"/>
      <c r="M315" s="209"/>
      <c r="N315" s="210"/>
      <c r="O315" s="210"/>
      <c r="P315" s="211">
        <f>P316</f>
        <v>0</v>
      </c>
      <c r="Q315" s="210"/>
      <c r="R315" s="211">
        <f>R316</f>
        <v>0</v>
      </c>
      <c r="S315" s="210"/>
      <c r="T315" s="212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3" t="s">
        <v>172</v>
      </c>
      <c r="AT315" s="214" t="s">
        <v>72</v>
      </c>
      <c r="AU315" s="214" t="s">
        <v>73</v>
      </c>
      <c r="AY315" s="213" t="s">
        <v>156</v>
      </c>
      <c r="BK315" s="215">
        <f>BK316</f>
        <v>0</v>
      </c>
    </row>
    <row r="316" s="12" customFormat="1" ht="22.8" customHeight="1">
      <c r="A316" s="12"/>
      <c r="B316" s="202"/>
      <c r="C316" s="203"/>
      <c r="D316" s="204" t="s">
        <v>72</v>
      </c>
      <c r="E316" s="216" t="s">
        <v>1684</v>
      </c>
      <c r="F316" s="216" t="s">
        <v>1685</v>
      </c>
      <c r="G316" s="203"/>
      <c r="H316" s="203"/>
      <c r="I316" s="206"/>
      <c r="J316" s="217">
        <f>BK316</f>
        <v>0</v>
      </c>
      <c r="K316" s="203"/>
      <c r="L316" s="208"/>
      <c r="M316" s="209"/>
      <c r="N316" s="210"/>
      <c r="O316" s="210"/>
      <c r="P316" s="211">
        <f>SUM(P317:P318)</f>
        <v>0</v>
      </c>
      <c r="Q316" s="210"/>
      <c r="R316" s="211">
        <f>SUM(R317:R318)</f>
        <v>0</v>
      </c>
      <c r="S316" s="210"/>
      <c r="T316" s="212">
        <f>SUM(T317:T318)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3" t="s">
        <v>172</v>
      </c>
      <c r="AT316" s="214" t="s">
        <v>72</v>
      </c>
      <c r="AU316" s="214" t="s">
        <v>81</v>
      </c>
      <c r="AY316" s="213" t="s">
        <v>156</v>
      </c>
      <c r="BK316" s="215">
        <f>SUM(BK317:BK318)</f>
        <v>0</v>
      </c>
    </row>
    <row r="317" s="2" customFormat="1" ht="21.75" customHeight="1">
      <c r="A317" s="38"/>
      <c r="B317" s="39"/>
      <c r="C317" s="218" t="s">
        <v>365</v>
      </c>
      <c r="D317" s="218" t="s">
        <v>158</v>
      </c>
      <c r="E317" s="219" t="s">
        <v>1686</v>
      </c>
      <c r="F317" s="220" t="s">
        <v>1687</v>
      </c>
      <c r="G317" s="221" t="s">
        <v>215</v>
      </c>
      <c r="H317" s="222">
        <v>1</v>
      </c>
      <c r="I317" s="223"/>
      <c r="J317" s="224">
        <f>ROUND(I317*H317,2)</f>
        <v>0</v>
      </c>
      <c r="K317" s="220" t="s">
        <v>1</v>
      </c>
      <c r="L317" s="44"/>
      <c r="M317" s="225" t="s">
        <v>1</v>
      </c>
      <c r="N317" s="226" t="s">
        <v>38</v>
      </c>
      <c r="O317" s="91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316</v>
      </c>
      <c r="AT317" s="229" t="s">
        <v>158</v>
      </c>
      <c r="AU317" s="229" t="s">
        <v>83</v>
      </c>
      <c r="AY317" s="17" t="s">
        <v>156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81</v>
      </c>
      <c r="BK317" s="230">
        <f>ROUND(I317*H317,2)</f>
        <v>0</v>
      </c>
      <c r="BL317" s="17" t="s">
        <v>316</v>
      </c>
      <c r="BM317" s="229" t="s">
        <v>558</v>
      </c>
    </row>
    <row r="318" s="2" customFormat="1">
      <c r="A318" s="38"/>
      <c r="B318" s="39"/>
      <c r="C318" s="40"/>
      <c r="D318" s="231" t="s">
        <v>163</v>
      </c>
      <c r="E318" s="40"/>
      <c r="F318" s="232" t="s">
        <v>1687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163</v>
      </c>
      <c r="AU318" s="17" t="s">
        <v>83</v>
      </c>
    </row>
    <row r="319" s="12" customFormat="1" ht="25.92" customHeight="1">
      <c r="A319" s="12"/>
      <c r="B319" s="202"/>
      <c r="C319" s="203"/>
      <c r="D319" s="204" t="s">
        <v>72</v>
      </c>
      <c r="E319" s="205" t="s">
        <v>1388</v>
      </c>
      <c r="F319" s="205" t="s">
        <v>1389</v>
      </c>
      <c r="G319" s="203"/>
      <c r="H319" s="203"/>
      <c r="I319" s="206"/>
      <c r="J319" s="207">
        <f>BK319</f>
        <v>0</v>
      </c>
      <c r="K319" s="203"/>
      <c r="L319" s="208"/>
      <c r="M319" s="209"/>
      <c r="N319" s="210"/>
      <c r="O319" s="210"/>
      <c r="P319" s="211">
        <f>SUM(P320:P321)</f>
        <v>0</v>
      </c>
      <c r="Q319" s="210"/>
      <c r="R319" s="211">
        <f>SUM(R320:R321)</f>
        <v>0</v>
      </c>
      <c r="S319" s="210"/>
      <c r="T319" s="212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3" t="s">
        <v>162</v>
      </c>
      <c r="AT319" s="214" t="s">
        <v>72</v>
      </c>
      <c r="AU319" s="214" t="s">
        <v>73</v>
      </c>
      <c r="AY319" s="213" t="s">
        <v>156</v>
      </c>
      <c r="BK319" s="215">
        <f>SUM(BK320:BK321)</f>
        <v>0</v>
      </c>
    </row>
    <row r="320" s="2" customFormat="1" ht="21.75" customHeight="1">
      <c r="A320" s="38"/>
      <c r="B320" s="39"/>
      <c r="C320" s="218" t="s">
        <v>559</v>
      </c>
      <c r="D320" s="218" t="s">
        <v>158</v>
      </c>
      <c r="E320" s="219" t="s">
        <v>1390</v>
      </c>
      <c r="F320" s="220" t="s">
        <v>1391</v>
      </c>
      <c r="G320" s="221" t="s">
        <v>1182</v>
      </c>
      <c r="H320" s="222">
        <v>27</v>
      </c>
      <c r="I320" s="223"/>
      <c r="J320" s="224">
        <f>ROUND(I320*H320,2)</f>
        <v>0</v>
      </c>
      <c r="K320" s="220" t="s">
        <v>1</v>
      </c>
      <c r="L320" s="44"/>
      <c r="M320" s="225" t="s">
        <v>1</v>
      </c>
      <c r="N320" s="226" t="s">
        <v>38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1392</v>
      </c>
      <c r="AT320" s="229" t="s">
        <v>158</v>
      </c>
      <c r="AU320" s="229" t="s">
        <v>81</v>
      </c>
      <c r="AY320" s="17" t="s">
        <v>156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81</v>
      </c>
      <c r="BK320" s="230">
        <f>ROUND(I320*H320,2)</f>
        <v>0</v>
      </c>
      <c r="BL320" s="17" t="s">
        <v>1392</v>
      </c>
      <c r="BM320" s="229" t="s">
        <v>562</v>
      </c>
    </row>
    <row r="321" s="2" customFormat="1">
      <c r="A321" s="38"/>
      <c r="B321" s="39"/>
      <c r="C321" s="40"/>
      <c r="D321" s="231" t="s">
        <v>163</v>
      </c>
      <c r="E321" s="40"/>
      <c r="F321" s="232" t="s">
        <v>1391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163</v>
      </c>
      <c r="AU321" s="17" t="s">
        <v>81</v>
      </c>
    </row>
    <row r="322" s="12" customFormat="1" ht="25.92" customHeight="1">
      <c r="A322" s="12"/>
      <c r="B322" s="202"/>
      <c r="C322" s="203"/>
      <c r="D322" s="204" t="s">
        <v>72</v>
      </c>
      <c r="E322" s="205" t="s">
        <v>1152</v>
      </c>
      <c r="F322" s="205" t="s">
        <v>1153</v>
      </c>
      <c r="G322" s="203"/>
      <c r="H322" s="203"/>
      <c r="I322" s="206"/>
      <c r="J322" s="207">
        <f>BK322</f>
        <v>0</v>
      </c>
      <c r="K322" s="203"/>
      <c r="L322" s="208"/>
      <c r="M322" s="209"/>
      <c r="N322" s="210"/>
      <c r="O322" s="210"/>
      <c r="P322" s="211">
        <f>P323+P328</f>
        <v>0</v>
      </c>
      <c r="Q322" s="210"/>
      <c r="R322" s="211">
        <f>R323+R328</f>
        <v>0</v>
      </c>
      <c r="S322" s="210"/>
      <c r="T322" s="212">
        <f>T323+T328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3" t="s">
        <v>183</v>
      </c>
      <c r="AT322" s="214" t="s">
        <v>72</v>
      </c>
      <c r="AU322" s="214" t="s">
        <v>73</v>
      </c>
      <c r="AY322" s="213" t="s">
        <v>156</v>
      </c>
      <c r="BK322" s="215">
        <f>BK323+BK328</f>
        <v>0</v>
      </c>
    </row>
    <row r="323" s="12" customFormat="1" ht="22.8" customHeight="1">
      <c r="A323" s="12"/>
      <c r="B323" s="202"/>
      <c r="C323" s="203"/>
      <c r="D323" s="204" t="s">
        <v>72</v>
      </c>
      <c r="E323" s="216" t="s">
        <v>1393</v>
      </c>
      <c r="F323" s="216" t="s">
        <v>1394</v>
      </c>
      <c r="G323" s="203"/>
      <c r="H323" s="203"/>
      <c r="I323" s="206"/>
      <c r="J323" s="217">
        <f>BK323</f>
        <v>0</v>
      </c>
      <c r="K323" s="203"/>
      <c r="L323" s="208"/>
      <c r="M323" s="209"/>
      <c r="N323" s="210"/>
      <c r="O323" s="210"/>
      <c r="P323" s="211">
        <f>SUM(P324:P327)</f>
        <v>0</v>
      </c>
      <c r="Q323" s="210"/>
      <c r="R323" s="211">
        <f>SUM(R324:R327)</f>
        <v>0</v>
      </c>
      <c r="S323" s="210"/>
      <c r="T323" s="212">
        <f>SUM(T324:T327)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3" t="s">
        <v>183</v>
      </c>
      <c r="AT323" s="214" t="s">
        <v>72</v>
      </c>
      <c r="AU323" s="214" t="s">
        <v>81</v>
      </c>
      <c r="AY323" s="213" t="s">
        <v>156</v>
      </c>
      <c r="BK323" s="215">
        <f>SUM(BK324:BK327)</f>
        <v>0</v>
      </c>
    </row>
    <row r="324" s="2" customFormat="1" ht="16.5" customHeight="1">
      <c r="A324" s="38"/>
      <c r="B324" s="39"/>
      <c r="C324" s="218" t="s">
        <v>369</v>
      </c>
      <c r="D324" s="218" t="s">
        <v>158</v>
      </c>
      <c r="E324" s="219" t="s">
        <v>1395</v>
      </c>
      <c r="F324" s="220" t="s">
        <v>1396</v>
      </c>
      <c r="G324" s="221" t="s">
        <v>1397</v>
      </c>
      <c r="H324" s="222">
        <v>1</v>
      </c>
      <c r="I324" s="223"/>
      <c r="J324" s="224">
        <f>ROUND(I324*H324,2)</f>
        <v>0</v>
      </c>
      <c r="K324" s="220" t="s">
        <v>1</v>
      </c>
      <c r="L324" s="44"/>
      <c r="M324" s="225" t="s">
        <v>1</v>
      </c>
      <c r="N324" s="226" t="s">
        <v>38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162</v>
      </c>
      <c r="AT324" s="229" t="s">
        <v>158</v>
      </c>
      <c r="AU324" s="229" t="s">
        <v>83</v>
      </c>
      <c r="AY324" s="17" t="s">
        <v>156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81</v>
      </c>
      <c r="BK324" s="230">
        <f>ROUND(I324*H324,2)</f>
        <v>0</v>
      </c>
      <c r="BL324" s="17" t="s">
        <v>162</v>
      </c>
      <c r="BM324" s="229" t="s">
        <v>566</v>
      </c>
    </row>
    <row r="325" s="2" customFormat="1">
      <c r="A325" s="38"/>
      <c r="B325" s="39"/>
      <c r="C325" s="40"/>
      <c r="D325" s="231" t="s">
        <v>163</v>
      </c>
      <c r="E325" s="40"/>
      <c r="F325" s="232" t="s">
        <v>1396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163</v>
      </c>
      <c r="AU325" s="17" t="s">
        <v>83</v>
      </c>
    </row>
    <row r="326" s="2" customFormat="1" ht="16.5" customHeight="1">
      <c r="A326" s="38"/>
      <c r="B326" s="39"/>
      <c r="C326" s="218" t="s">
        <v>568</v>
      </c>
      <c r="D326" s="218" t="s">
        <v>158</v>
      </c>
      <c r="E326" s="219" t="s">
        <v>1688</v>
      </c>
      <c r="F326" s="220" t="s">
        <v>1399</v>
      </c>
      <c r="G326" s="221" t="s">
        <v>1397</v>
      </c>
      <c r="H326" s="222">
        <v>1</v>
      </c>
      <c r="I326" s="223"/>
      <c r="J326" s="224">
        <f>ROUND(I326*H326,2)</f>
        <v>0</v>
      </c>
      <c r="K326" s="220" t="s">
        <v>1</v>
      </c>
      <c r="L326" s="44"/>
      <c r="M326" s="225" t="s">
        <v>1</v>
      </c>
      <c r="N326" s="226" t="s">
        <v>38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162</v>
      </c>
      <c r="AT326" s="229" t="s">
        <v>158</v>
      </c>
      <c r="AU326" s="229" t="s">
        <v>83</v>
      </c>
      <c r="AY326" s="17" t="s">
        <v>156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81</v>
      </c>
      <c r="BK326" s="230">
        <f>ROUND(I326*H326,2)</f>
        <v>0</v>
      </c>
      <c r="BL326" s="17" t="s">
        <v>162</v>
      </c>
      <c r="BM326" s="229" t="s">
        <v>571</v>
      </c>
    </row>
    <row r="327" s="2" customFormat="1">
      <c r="A327" s="38"/>
      <c r="B327" s="39"/>
      <c r="C327" s="40"/>
      <c r="D327" s="231" t="s">
        <v>163</v>
      </c>
      <c r="E327" s="40"/>
      <c r="F327" s="232" t="s">
        <v>1399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163</v>
      </c>
      <c r="AU327" s="17" t="s">
        <v>83</v>
      </c>
    </row>
    <row r="328" s="12" customFormat="1" ht="22.8" customHeight="1">
      <c r="A328" s="12"/>
      <c r="B328" s="202"/>
      <c r="C328" s="203"/>
      <c r="D328" s="204" t="s">
        <v>72</v>
      </c>
      <c r="E328" s="216" t="s">
        <v>1400</v>
      </c>
      <c r="F328" s="216" t="s">
        <v>1401</v>
      </c>
      <c r="G328" s="203"/>
      <c r="H328" s="203"/>
      <c r="I328" s="206"/>
      <c r="J328" s="217">
        <f>BK328</f>
        <v>0</v>
      </c>
      <c r="K328" s="203"/>
      <c r="L328" s="208"/>
      <c r="M328" s="209"/>
      <c r="N328" s="210"/>
      <c r="O328" s="210"/>
      <c r="P328" s="211">
        <f>SUM(P329:P330)</f>
        <v>0</v>
      </c>
      <c r="Q328" s="210"/>
      <c r="R328" s="211">
        <f>SUM(R329:R330)</f>
        <v>0</v>
      </c>
      <c r="S328" s="210"/>
      <c r="T328" s="212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3" t="s">
        <v>183</v>
      </c>
      <c r="AT328" s="214" t="s">
        <v>72</v>
      </c>
      <c r="AU328" s="214" t="s">
        <v>81</v>
      </c>
      <c r="AY328" s="213" t="s">
        <v>156</v>
      </c>
      <c r="BK328" s="215">
        <f>SUM(BK329:BK330)</f>
        <v>0</v>
      </c>
    </row>
    <row r="329" s="2" customFormat="1" ht="16.5" customHeight="1">
      <c r="A329" s="38"/>
      <c r="B329" s="39"/>
      <c r="C329" s="218" t="s">
        <v>373</v>
      </c>
      <c r="D329" s="218" t="s">
        <v>158</v>
      </c>
      <c r="E329" s="219" t="s">
        <v>1402</v>
      </c>
      <c r="F329" s="220" t="s">
        <v>1403</v>
      </c>
      <c r="G329" s="221" t="s">
        <v>1182</v>
      </c>
      <c r="H329" s="222">
        <v>16</v>
      </c>
      <c r="I329" s="223"/>
      <c r="J329" s="224">
        <f>ROUND(I329*H329,2)</f>
        <v>0</v>
      </c>
      <c r="K329" s="220" t="s">
        <v>1</v>
      </c>
      <c r="L329" s="44"/>
      <c r="M329" s="225" t="s">
        <v>1</v>
      </c>
      <c r="N329" s="226" t="s">
        <v>38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162</v>
      </c>
      <c r="AT329" s="229" t="s">
        <v>158</v>
      </c>
      <c r="AU329" s="229" t="s">
        <v>83</v>
      </c>
      <c r="AY329" s="17" t="s">
        <v>156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81</v>
      </c>
      <c r="BK329" s="230">
        <f>ROUND(I329*H329,2)</f>
        <v>0</v>
      </c>
      <c r="BL329" s="17" t="s">
        <v>162</v>
      </c>
      <c r="BM329" s="229" t="s">
        <v>575</v>
      </c>
    </row>
    <row r="330" s="2" customFormat="1">
      <c r="A330" s="38"/>
      <c r="B330" s="39"/>
      <c r="C330" s="40"/>
      <c r="D330" s="231" t="s">
        <v>163</v>
      </c>
      <c r="E330" s="40"/>
      <c r="F330" s="232" t="s">
        <v>1403</v>
      </c>
      <c r="G330" s="40"/>
      <c r="H330" s="40"/>
      <c r="I330" s="233"/>
      <c r="J330" s="40"/>
      <c r="K330" s="40"/>
      <c r="L330" s="44"/>
      <c r="M330" s="279"/>
      <c r="N330" s="280"/>
      <c r="O330" s="281"/>
      <c r="P330" s="281"/>
      <c r="Q330" s="281"/>
      <c r="R330" s="281"/>
      <c r="S330" s="281"/>
      <c r="T330" s="28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163</v>
      </c>
      <c r="AU330" s="17" t="s">
        <v>83</v>
      </c>
    </row>
    <row r="331" s="2" customFormat="1" ht="6.96" customHeight="1">
      <c r="A331" s="38"/>
      <c r="B331" s="66"/>
      <c r="C331" s="67"/>
      <c r="D331" s="67"/>
      <c r="E331" s="67"/>
      <c r="F331" s="67"/>
      <c r="G331" s="67"/>
      <c r="H331" s="67"/>
      <c r="I331" s="67"/>
      <c r="J331" s="67"/>
      <c r="K331" s="67"/>
      <c r="L331" s="44"/>
      <c r="M331" s="38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</row>
  </sheetData>
  <sheetProtection sheet="1" autoFilter="0" formatColumns="0" formatRows="0" objects="1" scenarios="1" spinCount="100000" saltValue="oxgdsc5IFVu5zsiDnhfP7nrToFRTWIko5eqSyoPjQxC4Xe3nlZBsWELQ8nY2TIPxwj354J7JOHAqW3DddhGG2Q==" hashValue="sv1fRHlR95K53jqbaq5sPDY8QH31r151FIsHgfguAu15s7TjbKQmJV2ABFrD62djNIg/GXaXWvl0nWsVpI9E8w==" algorithmName="SHA-512" password="CC35"/>
  <autoFilter ref="C134:K330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SOŠ a SOU Sušice - obj. č.p.1413/II. Na Hrázi, Sušice - Návrh úspor energie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ROUND((SUM(BE128:BE234)),  2)</f>
        <v>0</v>
      </c>
      <c r="G33" s="38"/>
      <c r="H33" s="38"/>
      <c r="I33" s="155">
        <v>0.20999999999999999</v>
      </c>
      <c r="J33" s="154">
        <f>ROUND(((SUM(BE128:BE234))*I33),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ROUND((SUM(BF128:BF234)),  2)</f>
        <v>0</v>
      </c>
      <c r="G34" s="38"/>
      <c r="H34" s="38"/>
      <c r="I34" s="155">
        <v>0.12</v>
      </c>
      <c r="J34" s="154">
        <f>ROUND(((SUM(BF128:BF234))*I34),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ROUND((SUM(BG128:BG234)),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ROUND((SUM(BH128:BH234)),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ROUND((SUM(BI128:BI234)),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SOŠ a SOU Sušice - obj. č.p.1413/II. Na Hrázi, Sušice - Návrh úspor energie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025 - Dílny, plynová kotelna - M+R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1405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1165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1690</v>
      </c>
      <c r="E100" s="182"/>
      <c r="F100" s="182"/>
      <c r="G100" s="182"/>
      <c r="H100" s="182"/>
      <c r="I100" s="182"/>
      <c r="J100" s="183">
        <f>J138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1510</v>
      </c>
      <c r="E101" s="182"/>
      <c r="F101" s="182"/>
      <c r="G101" s="182"/>
      <c r="H101" s="182"/>
      <c r="I101" s="182"/>
      <c r="J101" s="183">
        <f>J155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124</v>
      </c>
      <c r="E102" s="182"/>
      <c r="F102" s="182"/>
      <c r="G102" s="182"/>
      <c r="H102" s="182"/>
      <c r="I102" s="182"/>
      <c r="J102" s="183">
        <f>J164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1511</v>
      </c>
      <c r="E103" s="188"/>
      <c r="F103" s="188"/>
      <c r="G103" s="188"/>
      <c r="H103" s="188"/>
      <c r="I103" s="188"/>
      <c r="J103" s="189">
        <f>J165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1691</v>
      </c>
      <c r="E104" s="188"/>
      <c r="F104" s="188"/>
      <c r="G104" s="188"/>
      <c r="H104" s="188"/>
      <c r="I104" s="188"/>
      <c r="J104" s="189">
        <f>J218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1692</v>
      </c>
      <c r="E105" s="188"/>
      <c r="F105" s="188"/>
      <c r="G105" s="188"/>
      <c r="H105" s="188"/>
      <c r="I105" s="188"/>
      <c r="J105" s="189">
        <f>J223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138</v>
      </c>
      <c r="E106" s="182"/>
      <c r="F106" s="182"/>
      <c r="G106" s="182"/>
      <c r="H106" s="182"/>
      <c r="I106" s="182"/>
      <c r="J106" s="183">
        <f>J226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1171</v>
      </c>
      <c r="E107" s="188"/>
      <c r="F107" s="188"/>
      <c r="G107" s="188"/>
      <c r="H107" s="188"/>
      <c r="I107" s="188"/>
      <c r="J107" s="189">
        <f>J227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1172</v>
      </c>
      <c r="E108" s="188"/>
      <c r="F108" s="188"/>
      <c r="G108" s="188"/>
      <c r="H108" s="188"/>
      <c r="I108" s="188"/>
      <c r="J108" s="189">
        <f>J232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141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SOŠ a SOU Sušice - obj. č.p.1413/II. Na Hrázi, Sušice - Návrh úspor energie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103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025 - Dílny, plynová kotelna - M+R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24. 4. 2025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29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IF(E18="","",E18)</f>
        <v>Vyplň údaj</v>
      </c>
      <c r="G125" s="40"/>
      <c r="H125" s="40"/>
      <c r="I125" s="32" t="s">
        <v>30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142</v>
      </c>
      <c r="D127" s="194" t="s">
        <v>58</v>
      </c>
      <c r="E127" s="194" t="s">
        <v>54</v>
      </c>
      <c r="F127" s="194" t="s">
        <v>55</v>
      </c>
      <c r="G127" s="194" t="s">
        <v>143</v>
      </c>
      <c r="H127" s="194" t="s">
        <v>144</v>
      </c>
      <c r="I127" s="194" t="s">
        <v>145</v>
      </c>
      <c r="J127" s="194" t="s">
        <v>107</v>
      </c>
      <c r="K127" s="195" t="s">
        <v>146</v>
      </c>
      <c r="L127" s="196"/>
      <c r="M127" s="100" t="s">
        <v>1</v>
      </c>
      <c r="N127" s="101" t="s">
        <v>37</v>
      </c>
      <c r="O127" s="101" t="s">
        <v>147</v>
      </c>
      <c r="P127" s="101" t="s">
        <v>148</v>
      </c>
      <c r="Q127" s="101" t="s">
        <v>149</v>
      </c>
      <c r="R127" s="101" t="s">
        <v>150</v>
      </c>
      <c r="S127" s="101" t="s">
        <v>151</v>
      </c>
      <c r="T127" s="102" t="s">
        <v>152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153</v>
      </c>
      <c r="D128" s="40"/>
      <c r="E128" s="40"/>
      <c r="F128" s="40"/>
      <c r="G128" s="40"/>
      <c r="H128" s="40"/>
      <c r="I128" s="40"/>
      <c r="J128" s="197">
        <f>BK128</f>
        <v>0</v>
      </c>
      <c r="K128" s="40"/>
      <c r="L128" s="44"/>
      <c r="M128" s="103"/>
      <c r="N128" s="198"/>
      <c r="O128" s="104"/>
      <c r="P128" s="199">
        <f>P129+P138+P155+P164+P226</f>
        <v>0</v>
      </c>
      <c r="Q128" s="104"/>
      <c r="R128" s="199">
        <f>R129+R138+R155+R164+R226</f>
        <v>0</v>
      </c>
      <c r="S128" s="104"/>
      <c r="T128" s="200">
        <f>T129+T138+T155+T164+T226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109</v>
      </c>
      <c r="BK128" s="201">
        <f>BK129+BK138+BK155+BK164+BK226</f>
        <v>0</v>
      </c>
    </row>
    <row r="129" s="12" customFormat="1" ht="25.92" customHeight="1">
      <c r="A129" s="12"/>
      <c r="B129" s="202"/>
      <c r="C129" s="203"/>
      <c r="D129" s="204" t="s">
        <v>72</v>
      </c>
      <c r="E129" s="205" t="s">
        <v>154</v>
      </c>
      <c r="F129" s="205" t="s">
        <v>155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P130+P135</f>
        <v>0</v>
      </c>
      <c r="Q129" s="210"/>
      <c r="R129" s="211">
        <f>R130+R135</f>
        <v>0</v>
      </c>
      <c r="S129" s="210"/>
      <c r="T129" s="212">
        <f>T130+T135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73</v>
      </c>
      <c r="AY129" s="213" t="s">
        <v>156</v>
      </c>
      <c r="BK129" s="215">
        <f>BK130+BK135</f>
        <v>0</v>
      </c>
    </row>
    <row r="130" s="12" customFormat="1" ht="22.8" customHeight="1">
      <c r="A130" s="12"/>
      <c r="B130" s="202"/>
      <c r="C130" s="203"/>
      <c r="D130" s="204" t="s">
        <v>72</v>
      </c>
      <c r="E130" s="216" t="s">
        <v>176</v>
      </c>
      <c r="F130" s="216" t="s">
        <v>1407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SUM(P131:P134)</f>
        <v>0</v>
      </c>
      <c r="Q130" s="210"/>
      <c r="R130" s="211">
        <f>SUM(R131:R134)</f>
        <v>0</v>
      </c>
      <c r="S130" s="210"/>
      <c r="T130" s="212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81</v>
      </c>
      <c r="AY130" s="213" t="s">
        <v>156</v>
      </c>
      <c r="BK130" s="215">
        <f>SUM(BK131:BK134)</f>
        <v>0</v>
      </c>
    </row>
    <row r="131" s="2" customFormat="1" ht="24.15" customHeight="1">
      <c r="A131" s="38"/>
      <c r="B131" s="39"/>
      <c r="C131" s="218" t="s">
        <v>81</v>
      </c>
      <c r="D131" s="218" t="s">
        <v>158</v>
      </c>
      <c r="E131" s="219" t="s">
        <v>1408</v>
      </c>
      <c r="F131" s="220" t="s">
        <v>1409</v>
      </c>
      <c r="G131" s="221" t="s">
        <v>161</v>
      </c>
      <c r="H131" s="222">
        <v>2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162</v>
      </c>
      <c r="AT131" s="229" t="s">
        <v>158</v>
      </c>
      <c r="AU131" s="229" t="s">
        <v>83</v>
      </c>
      <c r="AY131" s="17" t="s">
        <v>156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162</v>
      </c>
      <c r="BM131" s="229" t="s">
        <v>83</v>
      </c>
    </row>
    <row r="132" s="2" customFormat="1">
      <c r="A132" s="38"/>
      <c r="B132" s="39"/>
      <c r="C132" s="40"/>
      <c r="D132" s="231" t="s">
        <v>163</v>
      </c>
      <c r="E132" s="40"/>
      <c r="F132" s="232" t="s">
        <v>1409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163</v>
      </c>
      <c r="AU132" s="17" t="s">
        <v>83</v>
      </c>
    </row>
    <row r="133" s="2" customFormat="1" ht="24.15" customHeight="1">
      <c r="A133" s="38"/>
      <c r="B133" s="39"/>
      <c r="C133" s="258" t="s">
        <v>83</v>
      </c>
      <c r="D133" s="258" t="s">
        <v>254</v>
      </c>
      <c r="E133" s="259" t="s">
        <v>1693</v>
      </c>
      <c r="F133" s="260" t="s">
        <v>1694</v>
      </c>
      <c r="G133" s="261" t="s">
        <v>1695</v>
      </c>
      <c r="H133" s="262">
        <v>1</v>
      </c>
      <c r="I133" s="263"/>
      <c r="J133" s="264">
        <f>ROUND(I133*H133,2)</f>
        <v>0</v>
      </c>
      <c r="K133" s="260" t="s">
        <v>1</v>
      </c>
      <c r="L133" s="265"/>
      <c r="M133" s="266" t="s">
        <v>1</v>
      </c>
      <c r="N133" s="267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181</v>
      </c>
      <c r="AT133" s="229" t="s">
        <v>254</v>
      </c>
      <c r="AU133" s="229" t="s">
        <v>83</v>
      </c>
      <c r="AY133" s="17" t="s">
        <v>156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162</v>
      </c>
      <c r="BM133" s="229" t="s">
        <v>162</v>
      </c>
    </row>
    <row r="134" s="2" customFormat="1">
      <c r="A134" s="38"/>
      <c r="B134" s="39"/>
      <c r="C134" s="40"/>
      <c r="D134" s="231" t="s">
        <v>163</v>
      </c>
      <c r="E134" s="40"/>
      <c r="F134" s="232" t="s">
        <v>1694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163</v>
      </c>
      <c r="AU134" s="17" t="s">
        <v>83</v>
      </c>
    </row>
    <row r="135" s="12" customFormat="1" ht="22.8" customHeight="1">
      <c r="A135" s="12"/>
      <c r="B135" s="202"/>
      <c r="C135" s="203"/>
      <c r="D135" s="204" t="s">
        <v>72</v>
      </c>
      <c r="E135" s="216" t="s">
        <v>201</v>
      </c>
      <c r="F135" s="216" t="s">
        <v>1173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SUM(P136:P137)</f>
        <v>0</v>
      </c>
      <c r="Q135" s="210"/>
      <c r="R135" s="211">
        <f>SUM(R136:R137)</f>
        <v>0</v>
      </c>
      <c r="S135" s="210"/>
      <c r="T135" s="21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156</v>
      </c>
      <c r="BK135" s="215">
        <f>SUM(BK136:BK137)</f>
        <v>0</v>
      </c>
    </row>
    <row r="136" s="2" customFormat="1" ht="24.15" customHeight="1">
      <c r="A136" s="38"/>
      <c r="B136" s="39"/>
      <c r="C136" s="218" t="s">
        <v>172</v>
      </c>
      <c r="D136" s="218" t="s">
        <v>158</v>
      </c>
      <c r="E136" s="219" t="s">
        <v>1696</v>
      </c>
      <c r="F136" s="220" t="s">
        <v>1697</v>
      </c>
      <c r="G136" s="221" t="s">
        <v>208</v>
      </c>
      <c r="H136" s="222">
        <v>2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162</v>
      </c>
      <c r="AT136" s="229" t="s">
        <v>158</v>
      </c>
      <c r="AU136" s="229" t="s">
        <v>83</v>
      </c>
      <c r="AY136" s="17" t="s">
        <v>156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162</v>
      </c>
      <c r="BM136" s="229" t="s">
        <v>176</v>
      </c>
    </row>
    <row r="137" s="2" customFormat="1">
      <c r="A137" s="38"/>
      <c r="B137" s="39"/>
      <c r="C137" s="40"/>
      <c r="D137" s="231" t="s">
        <v>163</v>
      </c>
      <c r="E137" s="40"/>
      <c r="F137" s="232" t="s">
        <v>1697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163</v>
      </c>
      <c r="AU137" s="17" t="s">
        <v>83</v>
      </c>
    </row>
    <row r="138" s="12" customFormat="1" ht="25.92" customHeight="1">
      <c r="A138" s="12"/>
      <c r="B138" s="202"/>
      <c r="C138" s="203"/>
      <c r="D138" s="204" t="s">
        <v>72</v>
      </c>
      <c r="E138" s="205" t="s">
        <v>1512</v>
      </c>
      <c r="F138" s="205" t="s">
        <v>1698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SUM(P139:P154)</f>
        <v>0</v>
      </c>
      <c r="Q138" s="210"/>
      <c r="R138" s="211">
        <f>SUM(R139:R154)</f>
        <v>0</v>
      </c>
      <c r="S138" s="210"/>
      <c r="T138" s="212">
        <f>SUM(T139:T154)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83</v>
      </c>
      <c r="AT138" s="214" t="s">
        <v>72</v>
      </c>
      <c r="AU138" s="214" t="s">
        <v>73</v>
      </c>
      <c r="AY138" s="213" t="s">
        <v>156</v>
      </c>
      <c r="BK138" s="215">
        <f>SUM(BK139:BK154)</f>
        <v>0</v>
      </c>
    </row>
    <row r="139" s="2" customFormat="1" ht="16.5" customHeight="1">
      <c r="A139" s="38"/>
      <c r="B139" s="39"/>
      <c r="C139" s="218" t="s">
        <v>162</v>
      </c>
      <c r="D139" s="218" t="s">
        <v>158</v>
      </c>
      <c r="E139" s="219" t="s">
        <v>1699</v>
      </c>
      <c r="F139" s="220" t="s">
        <v>1700</v>
      </c>
      <c r="G139" s="221" t="s">
        <v>208</v>
      </c>
      <c r="H139" s="222">
        <v>10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199</v>
      </c>
      <c r="AT139" s="229" t="s">
        <v>158</v>
      </c>
      <c r="AU139" s="229" t="s">
        <v>81</v>
      </c>
      <c r="AY139" s="17" t="s">
        <v>156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199</v>
      </c>
      <c r="BM139" s="229" t="s">
        <v>181</v>
      </c>
    </row>
    <row r="140" s="2" customFormat="1">
      <c r="A140" s="38"/>
      <c r="B140" s="39"/>
      <c r="C140" s="40"/>
      <c r="D140" s="231" t="s">
        <v>163</v>
      </c>
      <c r="E140" s="40"/>
      <c r="F140" s="232" t="s">
        <v>1700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163</v>
      </c>
      <c r="AU140" s="17" t="s">
        <v>81</v>
      </c>
    </row>
    <row r="141" s="2" customFormat="1" ht="21.75" customHeight="1">
      <c r="A141" s="38"/>
      <c r="B141" s="39"/>
      <c r="C141" s="258" t="s">
        <v>183</v>
      </c>
      <c r="D141" s="258" t="s">
        <v>254</v>
      </c>
      <c r="E141" s="259" t="s">
        <v>1701</v>
      </c>
      <c r="F141" s="260" t="s">
        <v>1702</v>
      </c>
      <c r="G141" s="261" t="s">
        <v>208</v>
      </c>
      <c r="H141" s="262">
        <v>10</v>
      </c>
      <c r="I141" s="263"/>
      <c r="J141" s="264">
        <f>ROUND(I141*H141,2)</f>
        <v>0</v>
      </c>
      <c r="K141" s="260" t="s">
        <v>1</v>
      </c>
      <c r="L141" s="265"/>
      <c r="M141" s="266" t="s">
        <v>1</v>
      </c>
      <c r="N141" s="267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241</v>
      </c>
      <c r="AT141" s="229" t="s">
        <v>254</v>
      </c>
      <c r="AU141" s="229" t="s">
        <v>81</v>
      </c>
      <c r="AY141" s="17" t="s">
        <v>156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199</v>
      </c>
      <c r="BM141" s="229" t="s">
        <v>186</v>
      </c>
    </row>
    <row r="142" s="2" customFormat="1">
      <c r="A142" s="38"/>
      <c r="B142" s="39"/>
      <c r="C142" s="40"/>
      <c r="D142" s="231" t="s">
        <v>163</v>
      </c>
      <c r="E142" s="40"/>
      <c r="F142" s="232" t="s">
        <v>1702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163</v>
      </c>
      <c r="AU142" s="17" t="s">
        <v>81</v>
      </c>
    </row>
    <row r="143" s="2" customFormat="1" ht="21.75" customHeight="1">
      <c r="A143" s="38"/>
      <c r="B143" s="39"/>
      <c r="C143" s="218" t="s">
        <v>176</v>
      </c>
      <c r="D143" s="218" t="s">
        <v>158</v>
      </c>
      <c r="E143" s="219" t="s">
        <v>1514</v>
      </c>
      <c r="F143" s="220" t="s">
        <v>1515</v>
      </c>
      <c r="G143" s="221" t="s">
        <v>208</v>
      </c>
      <c r="H143" s="222">
        <v>30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199</v>
      </c>
      <c r="AT143" s="229" t="s">
        <v>158</v>
      </c>
      <c r="AU143" s="229" t="s">
        <v>81</v>
      </c>
      <c r="AY143" s="17" t="s">
        <v>156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199</v>
      </c>
      <c r="BM143" s="229" t="s">
        <v>8</v>
      </c>
    </row>
    <row r="144" s="2" customFormat="1">
      <c r="A144" s="38"/>
      <c r="B144" s="39"/>
      <c r="C144" s="40"/>
      <c r="D144" s="231" t="s">
        <v>163</v>
      </c>
      <c r="E144" s="40"/>
      <c r="F144" s="232" t="s">
        <v>1515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163</v>
      </c>
      <c r="AU144" s="17" t="s">
        <v>81</v>
      </c>
    </row>
    <row r="145" s="2" customFormat="1" ht="16.5" customHeight="1">
      <c r="A145" s="38"/>
      <c r="B145" s="39"/>
      <c r="C145" s="258" t="s">
        <v>191</v>
      </c>
      <c r="D145" s="258" t="s">
        <v>254</v>
      </c>
      <c r="E145" s="259" t="s">
        <v>1703</v>
      </c>
      <c r="F145" s="260" t="s">
        <v>1704</v>
      </c>
      <c r="G145" s="261" t="s">
        <v>208</v>
      </c>
      <c r="H145" s="262">
        <v>15</v>
      </c>
      <c r="I145" s="263"/>
      <c r="J145" s="264">
        <f>ROUND(I145*H145,2)</f>
        <v>0</v>
      </c>
      <c r="K145" s="260" t="s">
        <v>1</v>
      </c>
      <c r="L145" s="265"/>
      <c r="M145" s="266" t="s">
        <v>1</v>
      </c>
      <c r="N145" s="267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241</v>
      </c>
      <c r="AT145" s="229" t="s">
        <v>254</v>
      </c>
      <c r="AU145" s="229" t="s">
        <v>81</v>
      </c>
      <c r="AY145" s="17" t="s">
        <v>156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199</v>
      </c>
      <c r="BM145" s="229" t="s">
        <v>195</v>
      </c>
    </row>
    <row r="146" s="2" customFormat="1">
      <c r="A146" s="38"/>
      <c r="B146" s="39"/>
      <c r="C146" s="40"/>
      <c r="D146" s="231" t="s">
        <v>163</v>
      </c>
      <c r="E146" s="40"/>
      <c r="F146" s="232" t="s">
        <v>1704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163</v>
      </c>
      <c r="AU146" s="17" t="s">
        <v>81</v>
      </c>
    </row>
    <row r="147" s="2" customFormat="1" ht="44.25" customHeight="1">
      <c r="A147" s="38"/>
      <c r="B147" s="39"/>
      <c r="C147" s="258" t="s">
        <v>181</v>
      </c>
      <c r="D147" s="258" t="s">
        <v>254</v>
      </c>
      <c r="E147" s="259" t="s">
        <v>1520</v>
      </c>
      <c r="F147" s="260" t="s">
        <v>1521</v>
      </c>
      <c r="G147" s="261" t="s">
        <v>208</v>
      </c>
      <c r="H147" s="262">
        <v>15</v>
      </c>
      <c r="I147" s="263"/>
      <c r="J147" s="264">
        <f>ROUND(I147*H147,2)</f>
        <v>0</v>
      </c>
      <c r="K147" s="260" t="s">
        <v>1</v>
      </c>
      <c r="L147" s="265"/>
      <c r="M147" s="266" t="s">
        <v>1</v>
      </c>
      <c r="N147" s="267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241</v>
      </c>
      <c r="AT147" s="229" t="s">
        <v>254</v>
      </c>
      <c r="AU147" s="229" t="s">
        <v>81</v>
      </c>
      <c r="AY147" s="17" t="s">
        <v>156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199</v>
      </c>
      <c r="BM147" s="229" t="s">
        <v>199</v>
      </c>
    </row>
    <row r="148" s="2" customFormat="1">
      <c r="A148" s="38"/>
      <c r="B148" s="39"/>
      <c r="C148" s="40"/>
      <c r="D148" s="231" t="s">
        <v>163</v>
      </c>
      <c r="E148" s="40"/>
      <c r="F148" s="232" t="s">
        <v>1521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163</v>
      </c>
      <c r="AU148" s="17" t="s">
        <v>81</v>
      </c>
    </row>
    <row r="149" s="2" customFormat="1" ht="16.5" customHeight="1">
      <c r="A149" s="38"/>
      <c r="B149" s="39"/>
      <c r="C149" s="218" t="s">
        <v>201</v>
      </c>
      <c r="D149" s="218" t="s">
        <v>158</v>
      </c>
      <c r="E149" s="219" t="s">
        <v>1705</v>
      </c>
      <c r="F149" s="220" t="s">
        <v>1706</v>
      </c>
      <c r="G149" s="221" t="s">
        <v>215</v>
      </c>
      <c r="H149" s="222">
        <v>2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199</v>
      </c>
      <c r="AT149" s="229" t="s">
        <v>158</v>
      </c>
      <c r="AU149" s="229" t="s">
        <v>81</v>
      </c>
      <c r="AY149" s="17" t="s">
        <v>156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199</v>
      </c>
      <c r="BM149" s="229" t="s">
        <v>204</v>
      </c>
    </row>
    <row r="150" s="2" customFormat="1">
      <c r="A150" s="38"/>
      <c r="B150" s="39"/>
      <c r="C150" s="40"/>
      <c r="D150" s="231" t="s">
        <v>163</v>
      </c>
      <c r="E150" s="40"/>
      <c r="F150" s="232" t="s">
        <v>1706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163</v>
      </c>
      <c r="AU150" s="17" t="s">
        <v>81</v>
      </c>
    </row>
    <row r="151" s="2" customFormat="1" ht="16.5" customHeight="1">
      <c r="A151" s="38"/>
      <c r="B151" s="39"/>
      <c r="C151" s="258" t="s">
        <v>186</v>
      </c>
      <c r="D151" s="258" t="s">
        <v>254</v>
      </c>
      <c r="E151" s="259" t="s">
        <v>1707</v>
      </c>
      <c r="F151" s="260" t="s">
        <v>1708</v>
      </c>
      <c r="G151" s="261" t="s">
        <v>215</v>
      </c>
      <c r="H151" s="262">
        <v>1</v>
      </c>
      <c r="I151" s="263"/>
      <c r="J151" s="264">
        <f>ROUND(I151*H151,2)</f>
        <v>0</v>
      </c>
      <c r="K151" s="260" t="s">
        <v>1</v>
      </c>
      <c r="L151" s="265"/>
      <c r="M151" s="266" t="s">
        <v>1</v>
      </c>
      <c r="N151" s="267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241</v>
      </c>
      <c r="AT151" s="229" t="s">
        <v>254</v>
      </c>
      <c r="AU151" s="229" t="s">
        <v>81</v>
      </c>
      <c r="AY151" s="17" t="s">
        <v>156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199</v>
      </c>
      <c r="BM151" s="229" t="s">
        <v>209</v>
      </c>
    </row>
    <row r="152" s="2" customFormat="1">
      <c r="A152" s="38"/>
      <c r="B152" s="39"/>
      <c r="C152" s="40"/>
      <c r="D152" s="231" t="s">
        <v>163</v>
      </c>
      <c r="E152" s="40"/>
      <c r="F152" s="232" t="s">
        <v>1708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163</v>
      </c>
      <c r="AU152" s="17" t="s">
        <v>81</v>
      </c>
    </row>
    <row r="153" s="2" customFormat="1" ht="16.5" customHeight="1">
      <c r="A153" s="38"/>
      <c r="B153" s="39"/>
      <c r="C153" s="258" t="s">
        <v>212</v>
      </c>
      <c r="D153" s="258" t="s">
        <v>254</v>
      </c>
      <c r="E153" s="259" t="s">
        <v>1709</v>
      </c>
      <c r="F153" s="260" t="s">
        <v>1710</v>
      </c>
      <c r="G153" s="261" t="s">
        <v>215</v>
      </c>
      <c r="H153" s="262">
        <v>1</v>
      </c>
      <c r="I153" s="263"/>
      <c r="J153" s="264">
        <f>ROUND(I153*H153,2)</f>
        <v>0</v>
      </c>
      <c r="K153" s="260" t="s">
        <v>1</v>
      </c>
      <c r="L153" s="265"/>
      <c r="M153" s="266" t="s">
        <v>1</v>
      </c>
      <c r="N153" s="267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241</v>
      </c>
      <c r="AT153" s="229" t="s">
        <v>254</v>
      </c>
      <c r="AU153" s="229" t="s">
        <v>81</v>
      </c>
      <c r="AY153" s="17" t="s">
        <v>156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199</v>
      </c>
      <c r="BM153" s="229" t="s">
        <v>216</v>
      </c>
    </row>
    <row r="154" s="2" customFormat="1">
      <c r="A154" s="38"/>
      <c r="B154" s="39"/>
      <c r="C154" s="40"/>
      <c r="D154" s="231" t="s">
        <v>163</v>
      </c>
      <c r="E154" s="40"/>
      <c r="F154" s="232" t="s">
        <v>1710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163</v>
      </c>
      <c r="AU154" s="17" t="s">
        <v>81</v>
      </c>
    </row>
    <row r="155" s="12" customFormat="1" ht="25.92" customHeight="1">
      <c r="A155" s="12"/>
      <c r="B155" s="202"/>
      <c r="C155" s="203"/>
      <c r="D155" s="204" t="s">
        <v>72</v>
      </c>
      <c r="E155" s="205" t="s">
        <v>1522</v>
      </c>
      <c r="F155" s="205" t="s">
        <v>1523</v>
      </c>
      <c r="G155" s="203"/>
      <c r="H155" s="203"/>
      <c r="I155" s="206"/>
      <c r="J155" s="207">
        <f>BK155</f>
        <v>0</v>
      </c>
      <c r="K155" s="203"/>
      <c r="L155" s="208"/>
      <c r="M155" s="209"/>
      <c r="N155" s="210"/>
      <c r="O155" s="210"/>
      <c r="P155" s="211">
        <f>SUM(P156:P163)</f>
        <v>0</v>
      </c>
      <c r="Q155" s="210"/>
      <c r="R155" s="211">
        <f>SUM(R156:R163)</f>
        <v>0</v>
      </c>
      <c r="S155" s="210"/>
      <c r="T155" s="212">
        <f>SUM(T156:T163)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81</v>
      </c>
      <c r="AT155" s="214" t="s">
        <v>72</v>
      </c>
      <c r="AU155" s="214" t="s">
        <v>73</v>
      </c>
      <c r="AY155" s="213" t="s">
        <v>156</v>
      </c>
      <c r="BK155" s="215">
        <f>SUM(BK156:BK163)</f>
        <v>0</v>
      </c>
    </row>
    <row r="156" s="2" customFormat="1" ht="24.15" customHeight="1">
      <c r="A156" s="38"/>
      <c r="B156" s="39"/>
      <c r="C156" s="218" t="s">
        <v>8</v>
      </c>
      <c r="D156" s="218" t="s">
        <v>158</v>
      </c>
      <c r="E156" s="219" t="s">
        <v>1526</v>
      </c>
      <c r="F156" s="220" t="s">
        <v>1711</v>
      </c>
      <c r="G156" s="221" t="s">
        <v>1182</v>
      </c>
      <c r="H156" s="222">
        <v>24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162</v>
      </c>
      <c r="AT156" s="229" t="s">
        <v>158</v>
      </c>
      <c r="AU156" s="229" t="s">
        <v>81</v>
      </c>
      <c r="AY156" s="17" t="s">
        <v>156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162</v>
      </c>
      <c r="BM156" s="229" t="s">
        <v>220</v>
      </c>
    </row>
    <row r="157" s="2" customFormat="1">
      <c r="A157" s="38"/>
      <c r="B157" s="39"/>
      <c r="C157" s="40"/>
      <c r="D157" s="231" t="s">
        <v>163</v>
      </c>
      <c r="E157" s="40"/>
      <c r="F157" s="232" t="s">
        <v>1711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163</v>
      </c>
      <c r="AU157" s="17" t="s">
        <v>81</v>
      </c>
    </row>
    <row r="158" s="2" customFormat="1" ht="24.15" customHeight="1">
      <c r="A158" s="38"/>
      <c r="B158" s="39"/>
      <c r="C158" s="218" t="s">
        <v>222</v>
      </c>
      <c r="D158" s="218" t="s">
        <v>158</v>
      </c>
      <c r="E158" s="219" t="s">
        <v>1529</v>
      </c>
      <c r="F158" s="220" t="s">
        <v>1530</v>
      </c>
      <c r="G158" s="221" t="s">
        <v>996</v>
      </c>
      <c r="H158" s="222">
        <v>10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162</v>
      </c>
      <c r="AT158" s="229" t="s">
        <v>158</v>
      </c>
      <c r="AU158" s="229" t="s">
        <v>81</v>
      </c>
      <c r="AY158" s="17" t="s">
        <v>156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162</v>
      </c>
      <c r="BM158" s="229" t="s">
        <v>225</v>
      </c>
    </row>
    <row r="159" s="2" customFormat="1">
      <c r="A159" s="38"/>
      <c r="B159" s="39"/>
      <c r="C159" s="40"/>
      <c r="D159" s="231" t="s">
        <v>163</v>
      </c>
      <c r="E159" s="40"/>
      <c r="F159" s="232" t="s">
        <v>1530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163</v>
      </c>
      <c r="AU159" s="17" t="s">
        <v>81</v>
      </c>
    </row>
    <row r="160" s="2" customFormat="1" ht="16.5" customHeight="1">
      <c r="A160" s="38"/>
      <c r="B160" s="39"/>
      <c r="C160" s="218" t="s">
        <v>195</v>
      </c>
      <c r="D160" s="218" t="s">
        <v>158</v>
      </c>
      <c r="E160" s="219" t="s">
        <v>1531</v>
      </c>
      <c r="F160" s="220" t="s">
        <v>1532</v>
      </c>
      <c r="G160" s="221" t="s">
        <v>996</v>
      </c>
      <c r="H160" s="222">
        <v>1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162</v>
      </c>
      <c r="AT160" s="229" t="s">
        <v>158</v>
      </c>
      <c r="AU160" s="229" t="s">
        <v>81</v>
      </c>
      <c r="AY160" s="17" t="s">
        <v>156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162</v>
      </c>
      <c r="BM160" s="229" t="s">
        <v>229</v>
      </c>
    </row>
    <row r="161" s="2" customFormat="1">
      <c r="A161" s="38"/>
      <c r="B161" s="39"/>
      <c r="C161" s="40"/>
      <c r="D161" s="231" t="s">
        <v>163</v>
      </c>
      <c r="E161" s="40"/>
      <c r="F161" s="232" t="s">
        <v>1532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163</v>
      </c>
      <c r="AU161" s="17" t="s">
        <v>81</v>
      </c>
    </row>
    <row r="162" s="2" customFormat="1" ht="24.15" customHeight="1">
      <c r="A162" s="38"/>
      <c r="B162" s="39"/>
      <c r="C162" s="218" t="s">
        <v>232</v>
      </c>
      <c r="D162" s="218" t="s">
        <v>158</v>
      </c>
      <c r="E162" s="219" t="s">
        <v>1535</v>
      </c>
      <c r="F162" s="220" t="s">
        <v>1536</v>
      </c>
      <c r="G162" s="221" t="s">
        <v>996</v>
      </c>
      <c r="H162" s="222">
        <v>4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162</v>
      </c>
      <c r="AT162" s="229" t="s">
        <v>158</v>
      </c>
      <c r="AU162" s="229" t="s">
        <v>81</v>
      </c>
      <c r="AY162" s="17" t="s">
        <v>156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162</v>
      </c>
      <c r="BM162" s="229" t="s">
        <v>235</v>
      </c>
    </row>
    <row r="163" s="2" customFormat="1">
      <c r="A163" s="38"/>
      <c r="B163" s="39"/>
      <c r="C163" s="40"/>
      <c r="D163" s="231" t="s">
        <v>163</v>
      </c>
      <c r="E163" s="40"/>
      <c r="F163" s="232" t="s">
        <v>1536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163</v>
      </c>
      <c r="AU163" s="17" t="s">
        <v>81</v>
      </c>
    </row>
    <row r="164" s="12" customFormat="1" ht="25.92" customHeight="1">
      <c r="A164" s="12"/>
      <c r="B164" s="202"/>
      <c r="C164" s="203"/>
      <c r="D164" s="204" t="s">
        <v>72</v>
      </c>
      <c r="E164" s="205" t="s">
        <v>675</v>
      </c>
      <c r="F164" s="205" t="s">
        <v>676</v>
      </c>
      <c r="G164" s="203"/>
      <c r="H164" s="203"/>
      <c r="I164" s="206"/>
      <c r="J164" s="207">
        <f>BK164</f>
        <v>0</v>
      </c>
      <c r="K164" s="203"/>
      <c r="L164" s="208"/>
      <c r="M164" s="209"/>
      <c r="N164" s="210"/>
      <c r="O164" s="210"/>
      <c r="P164" s="211">
        <f>P165+P218+P223</f>
        <v>0</v>
      </c>
      <c r="Q164" s="210"/>
      <c r="R164" s="211">
        <f>R165+R218+R223</f>
        <v>0</v>
      </c>
      <c r="S164" s="210"/>
      <c r="T164" s="212">
        <f>T165+T218+T223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83</v>
      </c>
      <c r="AT164" s="214" t="s">
        <v>72</v>
      </c>
      <c r="AU164" s="214" t="s">
        <v>73</v>
      </c>
      <c r="AY164" s="213" t="s">
        <v>156</v>
      </c>
      <c r="BK164" s="215">
        <f>BK165+BK218+BK223</f>
        <v>0</v>
      </c>
    </row>
    <row r="165" s="12" customFormat="1" ht="22.8" customHeight="1">
      <c r="A165" s="12"/>
      <c r="B165" s="202"/>
      <c r="C165" s="203"/>
      <c r="D165" s="204" t="s">
        <v>72</v>
      </c>
      <c r="E165" s="216" t="s">
        <v>1539</v>
      </c>
      <c r="F165" s="216" t="s">
        <v>1540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SUM(P166:P217)</f>
        <v>0</v>
      </c>
      <c r="Q165" s="210"/>
      <c r="R165" s="211">
        <f>SUM(R166:R217)</f>
        <v>0</v>
      </c>
      <c r="S165" s="210"/>
      <c r="T165" s="212">
        <f>SUM(T166:T217)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83</v>
      </c>
      <c r="AT165" s="214" t="s">
        <v>72</v>
      </c>
      <c r="AU165" s="214" t="s">
        <v>81</v>
      </c>
      <c r="AY165" s="213" t="s">
        <v>156</v>
      </c>
      <c r="BK165" s="215">
        <f>SUM(BK166:BK217)</f>
        <v>0</v>
      </c>
    </row>
    <row r="166" s="2" customFormat="1" ht="21.75" customHeight="1">
      <c r="A166" s="38"/>
      <c r="B166" s="39"/>
      <c r="C166" s="218" t="s">
        <v>199</v>
      </c>
      <c r="D166" s="218" t="s">
        <v>158</v>
      </c>
      <c r="E166" s="219" t="s">
        <v>1541</v>
      </c>
      <c r="F166" s="220" t="s">
        <v>1542</v>
      </c>
      <c r="G166" s="221" t="s">
        <v>208</v>
      </c>
      <c r="H166" s="222">
        <v>40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199</v>
      </c>
      <c r="AT166" s="229" t="s">
        <v>158</v>
      </c>
      <c r="AU166" s="229" t="s">
        <v>83</v>
      </c>
      <c r="AY166" s="17" t="s">
        <v>156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199</v>
      </c>
      <c r="BM166" s="229" t="s">
        <v>241</v>
      </c>
    </row>
    <row r="167" s="2" customFormat="1">
      <c r="A167" s="38"/>
      <c r="B167" s="39"/>
      <c r="C167" s="40"/>
      <c r="D167" s="231" t="s">
        <v>163</v>
      </c>
      <c r="E167" s="40"/>
      <c r="F167" s="232" t="s">
        <v>1542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163</v>
      </c>
      <c r="AU167" s="17" t="s">
        <v>83</v>
      </c>
    </row>
    <row r="168" s="2" customFormat="1" ht="16.5" customHeight="1">
      <c r="A168" s="38"/>
      <c r="B168" s="39"/>
      <c r="C168" s="258" t="s">
        <v>242</v>
      </c>
      <c r="D168" s="258" t="s">
        <v>254</v>
      </c>
      <c r="E168" s="259" t="s">
        <v>1543</v>
      </c>
      <c r="F168" s="260" t="s">
        <v>1544</v>
      </c>
      <c r="G168" s="261" t="s">
        <v>208</v>
      </c>
      <c r="H168" s="262">
        <v>20</v>
      </c>
      <c r="I168" s="263"/>
      <c r="J168" s="264">
        <f>ROUND(I168*H168,2)</f>
        <v>0</v>
      </c>
      <c r="K168" s="260" t="s">
        <v>1</v>
      </c>
      <c r="L168" s="265"/>
      <c r="M168" s="266" t="s">
        <v>1</v>
      </c>
      <c r="N168" s="267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241</v>
      </c>
      <c r="AT168" s="229" t="s">
        <v>254</v>
      </c>
      <c r="AU168" s="229" t="s">
        <v>83</v>
      </c>
      <c r="AY168" s="17" t="s">
        <v>156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199</v>
      </c>
      <c r="BM168" s="229" t="s">
        <v>245</v>
      </c>
    </row>
    <row r="169" s="2" customFormat="1">
      <c r="A169" s="38"/>
      <c r="B169" s="39"/>
      <c r="C169" s="40"/>
      <c r="D169" s="231" t="s">
        <v>163</v>
      </c>
      <c r="E169" s="40"/>
      <c r="F169" s="232" t="s">
        <v>1544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163</v>
      </c>
      <c r="AU169" s="17" t="s">
        <v>83</v>
      </c>
    </row>
    <row r="170" s="2" customFormat="1" ht="16.5" customHeight="1">
      <c r="A170" s="38"/>
      <c r="B170" s="39"/>
      <c r="C170" s="258" t="s">
        <v>204</v>
      </c>
      <c r="D170" s="258" t="s">
        <v>254</v>
      </c>
      <c r="E170" s="259" t="s">
        <v>1712</v>
      </c>
      <c r="F170" s="260" t="s">
        <v>1713</v>
      </c>
      <c r="G170" s="261" t="s">
        <v>208</v>
      </c>
      <c r="H170" s="262">
        <v>20</v>
      </c>
      <c r="I170" s="263"/>
      <c r="J170" s="264">
        <f>ROUND(I170*H170,2)</f>
        <v>0</v>
      </c>
      <c r="K170" s="260" t="s">
        <v>1</v>
      </c>
      <c r="L170" s="265"/>
      <c r="M170" s="266" t="s">
        <v>1</v>
      </c>
      <c r="N170" s="267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241</v>
      </c>
      <c r="AT170" s="229" t="s">
        <v>254</v>
      </c>
      <c r="AU170" s="229" t="s">
        <v>83</v>
      </c>
      <c r="AY170" s="17" t="s">
        <v>156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199</v>
      </c>
      <c r="BM170" s="229" t="s">
        <v>248</v>
      </c>
    </row>
    <row r="171" s="2" customFormat="1">
      <c r="A171" s="38"/>
      <c r="B171" s="39"/>
      <c r="C171" s="40"/>
      <c r="D171" s="231" t="s">
        <v>163</v>
      </c>
      <c r="E171" s="40"/>
      <c r="F171" s="232" t="s">
        <v>1713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163</v>
      </c>
      <c r="AU171" s="17" t="s">
        <v>83</v>
      </c>
    </row>
    <row r="172" s="13" customFormat="1">
      <c r="A172" s="13"/>
      <c r="B172" s="236"/>
      <c r="C172" s="237"/>
      <c r="D172" s="231" t="s">
        <v>164</v>
      </c>
      <c r="E172" s="238" t="s">
        <v>1</v>
      </c>
      <c r="F172" s="239" t="s">
        <v>1714</v>
      </c>
      <c r="G172" s="237"/>
      <c r="H172" s="240">
        <v>20.000000000000014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164</v>
      </c>
      <c r="AU172" s="246" t="s">
        <v>83</v>
      </c>
      <c r="AV172" s="13" t="s">
        <v>83</v>
      </c>
      <c r="AW172" s="13" t="s">
        <v>31</v>
      </c>
      <c r="AX172" s="13" t="s">
        <v>73</v>
      </c>
      <c r="AY172" s="246" t="s">
        <v>156</v>
      </c>
    </row>
    <row r="173" s="14" customFormat="1">
      <c r="A173" s="14"/>
      <c r="B173" s="247"/>
      <c r="C173" s="248"/>
      <c r="D173" s="231" t="s">
        <v>164</v>
      </c>
      <c r="E173" s="249" t="s">
        <v>1</v>
      </c>
      <c r="F173" s="250" t="s">
        <v>168</v>
      </c>
      <c r="G173" s="248"/>
      <c r="H173" s="251">
        <v>20.000000000000014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164</v>
      </c>
      <c r="AU173" s="257" t="s">
        <v>83</v>
      </c>
      <c r="AV173" s="14" t="s">
        <v>162</v>
      </c>
      <c r="AW173" s="14" t="s">
        <v>31</v>
      </c>
      <c r="AX173" s="14" t="s">
        <v>81</v>
      </c>
      <c r="AY173" s="257" t="s">
        <v>156</v>
      </c>
    </row>
    <row r="174" s="2" customFormat="1" ht="24.15" customHeight="1">
      <c r="A174" s="38"/>
      <c r="B174" s="39"/>
      <c r="C174" s="218" t="s">
        <v>250</v>
      </c>
      <c r="D174" s="218" t="s">
        <v>158</v>
      </c>
      <c r="E174" s="219" t="s">
        <v>1715</v>
      </c>
      <c r="F174" s="220" t="s">
        <v>1716</v>
      </c>
      <c r="G174" s="221" t="s">
        <v>208</v>
      </c>
      <c r="H174" s="222">
        <v>220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199</v>
      </c>
      <c r="AT174" s="229" t="s">
        <v>158</v>
      </c>
      <c r="AU174" s="229" t="s">
        <v>83</v>
      </c>
      <c r="AY174" s="17" t="s">
        <v>156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199</v>
      </c>
      <c r="BM174" s="229" t="s">
        <v>253</v>
      </c>
    </row>
    <row r="175" s="2" customFormat="1">
      <c r="A175" s="38"/>
      <c r="B175" s="39"/>
      <c r="C175" s="40"/>
      <c r="D175" s="231" t="s">
        <v>163</v>
      </c>
      <c r="E175" s="40"/>
      <c r="F175" s="232" t="s">
        <v>1716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163</v>
      </c>
      <c r="AU175" s="17" t="s">
        <v>83</v>
      </c>
    </row>
    <row r="176" s="2" customFormat="1" ht="24.15" customHeight="1">
      <c r="A176" s="38"/>
      <c r="B176" s="39"/>
      <c r="C176" s="258" t="s">
        <v>209</v>
      </c>
      <c r="D176" s="258" t="s">
        <v>254</v>
      </c>
      <c r="E176" s="259" t="s">
        <v>1717</v>
      </c>
      <c r="F176" s="260" t="s">
        <v>1718</v>
      </c>
      <c r="G176" s="261" t="s">
        <v>208</v>
      </c>
      <c r="H176" s="262">
        <v>10</v>
      </c>
      <c r="I176" s="263"/>
      <c r="J176" s="264">
        <f>ROUND(I176*H176,2)</f>
        <v>0</v>
      </c>
      <c r="K176" s="260" t="s">
        <v>1</v>
      </c>
      <c r="L176" s="265"/>
      <c r="M176" s="266" t="s">
        <v>1</v>
      </c>
      <c r="N176" s="267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241</v>
      </c>
      <c r="AT176" s="229" t="s">
        <v>254</v>
      </c>
      <c r="AU176" s="229" t="s">
        <v>83</v>
      </c>
      <c r="AY176" s="17" t="s">
        <v>156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199</v>
      </c>
      <c r="BM176" s="229" t="s">
        <v>257</v>
      </c>
    </row>
    <row r="177" s="2" customFormat="1">
      <c r="A177" s="38"/>
      <c r="B177" s="39"/>
      <c r="C177" s="40"/>
      <c r="D177" s="231" t="s">
        <v>163</v>
      </c>
      <c r="E177" s="40"/>
      <c r="F177" s="232" t="s">
        <v>1718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163</v>
      </c>
      <c r="AU177" s="17" t="s">
        <v>83</v>
      </c>
    </row>
    <row r="178" s="13" customFormat="1">
      <c r="A178" s="13"/>
      <c r="B178" s="236"/>
      <c r="C178" s="237"/>
      <c r="D178" s="231" t="s">
        <v>164</v>
      </c>
      <c r="E178" s="238" t="s">
        <v>1</v>
      </c>
      <c r="F178" s="239" t="s">
        <v>1719</v>
      </c>
      <c r="G178" s="237"/>
      <c r="H178" s="240">
        <v>9.9999999999999947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164</v>
      </c>
      <c r="AU178" s="246" t="s">
        <v>83</v>
      </c>
      <c r="AV178" s="13" t="s">
        <v>83</v>
      </c>
      <c r="AW178" s="13" t="s">
        <v>31</v>
      </c>
      <c r="AX178" s="13" t="s">
        <v>73</v>
      </c>
      <c r="AY178" s="246" t="s">
        <v>156</v>
      </c>
    </row>
    <row r="179" s="14" customFormat="1">
      <c r="A179" s="14"/>
      <c r="B179" s="247"/>
      <c r="C179" s="248"/>
      <c r="D179" s="231" t="s">
        <v>164</v>
      </c>
      <c r="E179" s="249" t="s">
        <v>1</v>
      </c>
      <c r="F179" s="250" t="s">
        <v>168</v>
      </c>
      <c r="G179" s="248"/>
      <c r="H179" s="251">
        <v>9.9999999999999947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164</v>
      </c>
      <c r="AU179" s="257" t="s">
        <v>83</v>
      </c>
      <c r="AV179" s="14" t="s">
        <v>162</v>
      </c>
      <c r="AW179" s="14" t="s">
        <v>31</v>
      </c>
      <c r="AX179" s="14" t="s">
        <v>81</v>
      </c>
      <c r="AY179" s="257" t="s">
        <v>156</v>
      </c>
    </row>
    <row r="180" s="2" customFormat="1" ht="16.5" customHeight="1">
      <c r="A180" s="38"/>
      <c r="B180" s="39"/>
      <c r="C180" s="258" t="s">
        <v>7</v>
      </c>
      <c r="D180" s="258" t="s">
        <v>254</v>
      </c>
      <c r="E180" s="259" t="s">
        <v>1720</v>
      </c>
      <c r="F180" s="260" t="s">
        <v>1721</v>
      </c>
      <c r="G180" s="261" t="s">
        <v>208</v>
      </c>
      <c r="H180" s="262">
        <v>20</v>
      </c>
      <c r="I180" s="263"/>
      <c r="J180" s="264">
        <f>ROUND(I180*H180,2)</f>
        <v>0</v>
      </c>
      <c r="K180" s="260" t="s">
        <v>1</v>
      </c>
      <c r="L180" s="265"/>
      <c r="M180" s="266" t="s">
        <v>1</v>
      </c>
      <c r="N180" s="267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241</v>
      </c>
      <c r="AT180" s="229" t="s">
        <v>254</v>
      </c>
      <c r="AU180" s="229" t="s">
        <v>83</v>
      </c>
      <c r="AY180" s="17" t="s">
        <v>156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199</v>
      </c>
      <c r="BM180" s="229" t="s">
        <v>262</v>
      </c>
    </row>
    <row r="181" s="2" customFormat="1">
      <c r="A181" s="38"/>
      <c r="B181" s="39"/>
      <c r="C181" s="40"/>
      <c r="D181" s="231" t="s">
        <v>163</v>
      </c>
      <c r="E181" s="40"/>
      <c r="F181" s="232" t="s">
        <v>1721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163</v>
      </c>
      <c r="AU181" s="17" t="s">
        <v>83</v>
      </c>
    </row>
    <row r="182" s="13" customFormat="1">
      <c r="A182" s="13"/>
      <c r="B182" s="236"/>
      <c r="C182" s="237"/>
      <c r="D182" s="231" t="s">
        <v>164</v>
      </c>
      <c r="E182" s="238" t="s">
        <v>1</v>
      </c>
      <c r="F182" s="239" t="s">
        <v>1714</v>
      </c>
      <c r="G182" s="237"/>
      <c r="H182" s="240">
        <v>20.000000000000014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164</v>
      </c>
      <c r="AU182" s="246" t="s">
        <v>83</v>
      </c>
      <c r="AV182" s="13" t="s">
        <v>83</v>
      </c>
      <c r="AW182" s="13" t="s">
        <v>31</v>
      </c>
      <c r="AX182" s="13" t="s">
        <v>73</v>
      </c>
      <c r="AY182" s="246" t="s">
        <v>156</v>
      </c>
    </row>
    <row r="183" s="14" customFormat="1">
      <c r="A183" s="14"/>
      <c r="B183" s="247"/>
      <c r="C183" s="248"/>
      <c r="D183" s="231" t="s">
        <v>164</v>
      </c>
      <c r="E183" s="249" t="s">
        <v>1</v>
      </c>
      <c r="F183" s="250" t="s">
        <v>168</v>
      </c>
      <c r="G183" s="248"/>
      <c r="H183" s="251">
        <v>20.000000000000014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164</v>
      </c>
      <c r="AU183" s="257" t="s">
        <v>83</v>
      </c>
      <c r="AV183" s="14" t="s">
        <v>162</v>
      </c>
      <c r="AW183" s="14" t="s">
        <v>31</v>
      </c>
      <c r="AX183" s="14" t="s">
        <v>81</v>
      </c>
      <c r="AY183" s="257" t="s">
        <v>156</v>
      </c>
    </row>
    <row r="184" s="2" customFormat="1" ht="16.5" customHeight="1">
      <c r="A184" s="38"/>
      <c r="B184" s="39"/>
      <c r="C184" s="258" t="s">
        <v>216</v>
      </c>
      <c r="D184" s="258" t="s">
        <v>254</v>
      </c>
      <c r="E184" s="259" t="s">
        <v>1722</v>
      </c>
      <c r="F184" s="260" t="s">
        <v>1723</v>
      </c>
      <c r="G184" s="261" t="s">
        <v>208</v>
      </c>
      <c r="H184" s="262">
        <v>120</v>
      </c>
      <c r="I184" s="263"/>
      <c r="J184" s="264">
        <f>ROUND(I184*H184,2)</f>
        <v>0</v>
      </c>
      <c r="K184" s="260" t="s">
        <v>1</v>
      </c>
      <c r="L184" s="265"/>
      <c r="M184" s="266" t="s">
        <v>1</v>
      </c>
      <c r="N184" s="267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241</v>
      </c>
      <c r="AT184" s="229" t="s">
        <v>254</v>
      </c>
      <c r="AU184" s="229" t="s">
        <v>83</v>
      </c>
      <c r="AY184" s="17" t="s">
        <v>156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199</v>
      </c>
      <c r="BM184" s="229" t="s">
        <v>265</v>
      </c>
    </row>
    <row r="185" s="2" customFormat="1">
      <c r="A185" s="38"/>
      <c r="B185" s="39"/>
      <c r="C185" s="40"/>
      <c r="D185" s="231" t="s">
        <v>163</v>
      </c>
      <c r="E185" s="40"/>
      <c r="F185" s="232" t="s">
        <v>1723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163</v>
      </c>
      <c r="AU185" s="17" t="s">
        <v>83</v>
      </c>
    </row>
    <row r="186" s="2" customFormat="1" ht="24.15" customHeight="1">
      <c r="A186" s="38"/>
      <c r="B186" s="39"/>
      <c r="C186" s="258" t="s">
        <v>267</v>
      </c>
      <c r="D186" s="258" t="s">
        <v>254</v>
      </c>
      <c r="E186" s="259" t="s">
        <v>1724</v>
      </c>
      <c r="F186" s="260" t="s">
        <v>1725</v>
      </c>
      <c r="G186" s="261" t="s">
        <v>208</v>
      </c>
      <c r="H186" s="262">
        <v>40</v>
      </c>
      <c r="I186" s="263"/>
      <c r="J186" s="264">
        <f>ROUND(I186*H186,2)</f>
        <v>0</v>
      </c>
      <c r="K186" s="260" t="s">
        <v>1</v>
      </c>
      <c r="L186" s="265"/>
      <c r="M186" s="266" t="s">
        <v>1</v>
      </c>
      <c r="N186" s="267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241</v>
      </c>
      <c r="AT186" s="229" t="s">
        <v>254</v>
      </c>
      <c r="AU186" s="229" t="s">
        <v>83</v>
      </c>
      <c r="AY186" s="17" t="s">
        <v>156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199</v>
      </c>
      <c r="BM186" s="229" t="s">
        <v>270</v>
      </c>
    </row>
    <row r="187" s="2" customFormat="1">
      <c r="A187" s="38"/>
      <c r="B187" s="39"/>
      <c r="C187" s="40"/>
      <c r="D187" s="231" t="s">
        <v>163</v>
      </c>
      <c r="E187" s="40"/>
      <c r="F187" s="232" t="s">
        <v>1725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163</v>
      </c>
      <c r="AU187" s="17" t="s">
        <v>83</v>
      </c>
    </row>
    <row r="188" s="2" customFormat="1" ht="16.5" customHeight="1">
      <c r="A188" s="38"/>
      <c r="B188" s="39"/>
      <c r="C188" s="258" t="s">
        <v>220</v>
      </c>
      <c r="D188" s="258" t="s">
        <v>254</v>
      </c>
      <c r="E188" s="259" t="s">
        <v>1726</v>
      </c>
      <c r="F188" s="260" t="s">
        <v>1727</v>
      </c>
      <c r="G188" s="261" t="s">
        <v>208</v>
      </c>
      <c r="H188" s="262">
        <v>10</v>
      </c>
      <c r="I188" s="263"/>
      <c r="J188" s="264">
        <f>ROUND(I188*H188,2)</f>
        <v>0</v>
      </c>
      <c r="K188" s="260" t="s">
        <v>1</v>
      </c>
      <c r="L188" s="265"/>
      <c r="M188" s="266" t="s">
        <v>1</v>
      </c>
      <c r="N188" s="267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241</v>
      </c>
      <c r="AT188" s="229" t="s">
        <v>254</v>
      </c>
      <c r="AU188" s="229" t="s">
        <v>83</v>
      </c>
      <c r="AY188" s="17" t="s">
        <v>156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199</v>
      </c>
      <c r="BM188" s="229" t="s">
        <v>275</v>
      </c>
    </row>
    <row r="189" s="2" customFormat="1">
      <c r="A189" s="38"/>
      <c r="B189" s="39"/>
      <c r="C189" s="40"/>
      <c r="D189" s="231" t="s">
        <v>163</v>
      </c>
      <c r="E189" s="40"/>
      <c r="F189" s="232" t="s">
        <v>1727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163</v>
      </c>
      <c r="AU189" s="17" t="s">
        <v>83</v>
      </c>
    </row>
    <row r="190" s="2" customFormat="1" ht="16.5" customHeight="1">
      <c r="A190" s="38"/>
      <c r="B190" s="39"/>
      <c r="C190" s="258" t="s">
        <v>279</v>
      </c>
      <c r="D190" s="258" t="s">
        <v>254</v>
      </c>
      <c r="E190" s="259" t="s">
        <v>1728</v>
      </c>
      <c r="F190" s="260" t="s">
        <v>1729</v>
      </c>
      <c r="G190" s="261" t="s">
        <v>208</v>
      </c>
      <c r="H190" s="262">
        <v>10</v>
      </c>
      <c r="I190" s="263"/>
      <c r="J190" s="264">
        <f>ROUND(I190*H190,2)</f>
        <v>0</v>
      </c>
      <c r="K190" s="260" t="s">
        <v>1</v>
      </c>
      <c r="L190" s="265"/>
      <c r="M190" s="266" t="s">
        <v>1</v>
      </c>
      <c r="N190" s="267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241</v>
      </c>
      <c r="AT190" s="229" t="s">
        <v>254</v>
      </c>
      <c r="AU190" s="229" t="s">
        <v>83</v>
      </c>
      <c r="AY190" s="17" t="s">
        <v>156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199</v>
      </c>
      <c r="BM190" s="229" t="s">
        <v>282</v>
      </c>
    </row>
    <row r="191" s="2" customFormat="1">
      <c r="A191" s="38"/>
      <c r="B191" s="39"/>
      <c r="C191" s="40"/>
      <c r="D191" s="231" t="s">
        <v>163</v>
      </c>
      <c r="E191" s="40"/>
      <c r="F191" s="232" t="s">
        <v>1729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163</v>
      </c>
      <c r="AU191" s="17" t="s">
        <v>83</v>
      </c>
    </row>
    <row r="192" s="2" customFormat="1" ht="16.5" customHeight="1">
      <c r="A192" s="38"/>
      <c r="B192" s="39"/>
      <c r="C192" s="258" t="s">
        <v>225</v>
      </c>
      <c r="D192" s="258" t="s">
        <v>254</v>
      </c>
      <c r="E192" s="259" t="s">
        <v>1730</v>
      </c>
      <c r="F192" s="260" t="s">
        <v>1731</v>
      </c>
      <c r="G192" s="261" t="s">
        <v>208</v>
      </c>
      <c r="H192" s="262">
        <v>10</v>
      </c>
      <c r="I192" s="263"/>
      <c r="J192" s="264">
        <f>ROUND(I192*H192,2)</f>
        <v>0</v>
      </c>
      <c r="K192" s="260" t="s">
        <v>1</v>
      </c>
      <c r="L192" s="265"/>
      <c r="M192" s="266" t="s">
        <v>1</v>
      </c>
      <c r="N192" s="267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241</v>
      </c>
      <c r="AT192" s="229" t="s">
        <v>254</v>
      </c>
      <c r="AU192" s="229" t="s">
        <v>83</v>
      </c>
      <c r="AY192" s="17" t="s">
        <v>156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81</v>
      </c>
      <c r="BK192" s="230">
        <f>ROUND(I192*H192,2)</f>
        <v>0</v>
      </c>
      <c r="BL192" s="17" t="s">
        <v>199</v>
      </c>
      <c r="BM192" s="229" t="s">
        <v>288</v>
      </c>
    </row>
    <row r="193" s="2" customFormat="1">
      <c r="A193" s="38"/>
      <c r="B193" s="39"/>
      <c r="C193" s="40"/>
      <c r="D193" s="231" t="s">
        <v>163</v>
      </c>
      <c r="E193" s="40"/>
      <c r="F193" s="232" t="s">
        <v>1731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163</v>
      </c>
      <c r="AU193" s="17" t="s">
        <v>83</v>
      </c>
    </row>
    <row r="194" s="2" customFormat="1" ht="24.15" customHeight="1">
      <c r="A194" s="38"/>
      <c r="B194" s="39"/>
      <c r="C194" s="218" t="s">
        <v>290</v>
      </c>
      <c r="D194" s="218" t="s">
        <v>158</v>
      </c>
      <c r="E194" s="219" t="s">
        <v>1732</v>
      </c>
      <c r="F194" s="220" t="s">
        <v>1733</v>
      </c>
      <c r="G194" s="221" t="s">
        <v>208</v>
      </c>
      <c r="H194" s="222">
        <v>150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199</v>
      </c>
      <c r="AT194" s="229" t="s">
        <v>158</v>
      </c>
      <c r="AU194" s="229" t="s">
        <v>83</v>
      </c>
      <c r="AY194" s="17" t="s">
        <v>156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199</v>
      </c>
      <c r="BM194" s="229" t="s">
        <v>293</v>
      </c>
    </row>
    <row r="195" s="2" customFormat="1">
      <c r="A195" s="38"/>
      <c r="B195" s="39"/>
      <c r="C195" s="40"/>
      <c r="D195" s="231" t="s">
        <v>163</v>
      </c>
      <c r="E195" s="40"/>
      <c r="F195" s="232" t="s">
        <v>1733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163</v>
      </c>
      <c r="AU195" s="17" t="s">
        <v>83</v>
      </c>
    </row>
    <row r="196" s="2" customFormat="1" ht="24.15" customHeight="1">
      <c r="A196" s="38"/>
      <c r="B196" s="39"/>
      <c r="C196" s="218" t="s">
        <v>229</v>
      </c>
      <c r="D196" s="218" t="s">
        <v>158</v>
      </c>
      <c r="E196" s="219" t="s">
        <v>1734</v>
      </c>
      <c r="F196" s="220" t="s">
        <v>1735</v>
      </c>
      <c r="G196" s="221" t="s">
        <v>208</v>
      </c>
      <c r="H196" s="222">
        <v>50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199</v>
      </c>
      <c r="AT196" s="229" t="s">
        <v>158</v>
      </c>
      <c r="AU196" s="229" t="s">
        <v>83</v>
      </c>
      <c r="AY196" s="17" t="s">
        <v>156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199</v>
      </c>
      <c r="BM196" s="229" t="s">
        <v>297</v>
      </c>
    </row>
    <row r="197" s="2" customFormat="1">
      <c r="A197" s="38"/>
      <c r="B197" s="39"/>
      <c r="C197" s="40"/>
      <c r="D197" s="231" t="s">
        <v>163</v>
      </c>
      <c r="E197" s="40"/>
      <c r="F197" s="232" t="s">
        <v>1735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163</v>
      </c>
      <c r="AU197" s="17" t="s">
        <v>83</v>
      </c>
    </row>
    <row r="198" s="2" customFormat="1" ht="24.15" customHeight="1">
      <c r="A198" s="38"/>
      <c r="B198" s="39"/>
      <c r="C198" s="218" t="s">
        <v>300</v>
      </c>
      <c r="D198" s="218" t="s">
        <v>158</v>
      </c>
      <c r="E198" s="219" t="s">
        <v>1736</v>
      </c>
      <c r="F198" s="220" t="s">
        <v>1737</v>
      </c>
      <c r="G198" s="221" t="s">
        <v>208</v>
      </c>
      <c r="H198" s="222">
        <v>20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199</v>
      </c>
      <c r="AT198" s="229" t="s">
        <v>158</v>
      </c>
      <c r="AU198" s="229" t="s">
        <v>83</v>
      </c>
      <c r="AY198" s="17" t="s">
        <v>156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199</v>
      </c>
      <c r="BM198" s="229" t="s">
        <v>303</v>
      </c>
    </row>
    <row r="199" s="2" customFormat="1">
      <c r="A199" s="38"/>
      <c r="B199" s="39"/>
      <c r="C199" s="40"/>
      <c r="D199" s="231" t="s">
        <v>163</v>
      </c>
      <c r="E199" s="40"/>
      <c r="F199" s="232" t="s">
        <v>1737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163</v>
      </c>
      <c r="AU199" s="17" t="s">
        <v>83</v>
      </c>
    </row>
    <row r="200" s="2" customFormat="1" ht="16.5" customHeight="1">
      <c r="A200" s="38"/>
      <c r="B200" s="39"/>
      <c r="C200" s="258" t="s">
        <v>235</v>
      </c>
      <c r="D200" s="258" t="s">
        <v>254</v>
      </c>
      <c r="E200" s="259" t="s">
        <v>1738</v>
      </c>
      <c r="F200" s="260" t="s">
        <v>1739</v>
      </c>
      <c r="G200" s="261" t="s">
        <v>1740</v>
      </c>
      <c r="H200" s="262">
        <v>0.01</v>
      </c>
      <c r="I200" s="263"/>
      <c r="J200" s="264">
        <f>ROUND(I200*H200,2)</f>
        <v>0</v>
      </c>
      <c r="K200" s="260" t="s">
        <v>1</v>
      </c>
      <c r="L200" s="265"/>
      <c r="M200" s="266" t="s">
        <v>1</v>
      </c>
      <c r="N200" s="267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241</v>
      </c>
      <c r="AT200" s="229" t="s">
        <v>254</v>
      </c>
      <c r="AU200" s="229" t="s">
        <v>83</v>
      </c>
      <c r="AY200" s="17" t="s">
        <v>156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199</v>
      </c>
      <c r="BM200" s="229" t="s">
        <v>307</v>
      </c>
    </row>
    <row r="201" s="2" customFormat="1">
      <c r="A201" s="38"/>
      <c r="B201" s="39"/>
      <c r="C201" s="40"/>
      <c r="D201" s="231" t="s">
        <v>163</v>
      </c>
      <c r="E201" s="40"/>
      <c r="F201" s="232" t="s">
        <v>1739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163</v>
      </c>
      <c r="AU201" s="17" t="s">
        <v>83</v>
      </c>
    </row>
    <row r="202" s="2" customFormat="1" ht="16.5" customHeight="1">
      <c r="A202" s="38"/>
      <c r="B202" s="39"/>
      <c r="C202" s="258" t="s">
        <v>311</v>
      </c>
      <c r="D202" s="258" t="s">
        <v>254</v>
      </c>
      <c r="E202" s="259" t="s">
        <v>1741</v>
      </c>
      <c r="F202" s="260" t="s">
        <v>1742</v>
      </c>
      <c r="G202" s="261" t="s">
        <v>1740</v>
      </c>
      <c r="H202" s="262">
        <v>0.01</v>
      </c>
      <c r="I202" s="263"/>
      <c r="J202" s="264">
        <f>ROUND(I202*H202,2)</f>
        <v>0</v>
      </c>
      <c r="K202" s="260" t="s">
        <v>1</v>
      </c>
      <c r="L202" s="265"/>
      <c r="M202" s="266" t="s">
        <v>1</v>
      </c>
      <c r="N202" s="267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241</v>
      </c>
      <c r="AT202" s="229" t="s">
        <v>254</v>
      </c>
      <c r="AU202" s="229" t="s">
        <v>83</v>
      </c>
      <c r="AY202" s="17" t="s">
        <v>156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199</v>
      </c>
      <c r="BM202" s="229" t="s">
        <v>298</v>
      </c>
    </row>
    <row r="203" s="2" customFormat="1">
      <c r="A203" s="38"/>
      <c r="B203" s="39"/>
      <c r="C203" s="40"/>
      <c r="D203" s="231" t="s">
        <v>163</v>
      </c>
      <c r="E203" s="40"/>
      <c r="F203" s="232" t="s">
        <v>1742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163</v>
      </c>
      <c r="AU203" s="17" t="s">
        <v>83</v>
      </c>
    </row>
    <row r="204" s="2" customFormat="1" ht="24.15" customHeight="1">
      <c r="A204" s="38"/>
      <c r="B204" s="39"/>
      <c r="C204" s="218" t="s">
        <v>241</v>
      </c>
      <c r="D204" s="218" t="s">
        <v>158</v>
      </c>
      <c r="E204" s="219" t="s">
        <v>1743</v>
      </c>
      <c r="F204" s="220" t="s">
        <v>1744</v>
      </c>
      <c r="G204" s="221" t="s">
        <v>215</v>
      </c>
      <c r="H204" s="222">
        <v>1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38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199</v>
      </c>
      <c r="AT204" s="229" t="s">
        <v>158</v>
      </c>
      <c r="AU204" s="229" t="s">
        <v>83</v>
      </c>
      <c r="AY204" s="17" t="s">
        <v>156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199</v>
      </c>
      <c r="BM204" s="229" t="s">
        <v>316</v>
      </c>
    </row>
    <row r="205" s="2" customFormat="1">
      <c r="A205" s="38"/>
      <c r="B205" s="39"/>
      <c r="C205" s="40"/>
      <c r="D205" s="231" t="s">
        <v>163</v>
      </c>
      <c r="E205" s="40"/>
      <c r="F205" s="232" t="s">
        <v>1744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163</v>
      </c>
      <c r="AU205" s="17" t="s">
        <v>83</v>
      </c>
    </row>
    <row r="206" s="2" customFormat="1" ht="21.75" customHeight="1">
      <c r="A206" s="38"/>
      <c r="B206" s="39"/>
      <c r="C206" s="258" t="s">
        <v>317</v>
      </c>
      <c r="D206" s="258" t="s">
        <v>254</v>
      </c>
      <c r="E206" s="259" t="s">
        <v>1745</v>
      </c>
      <c r="F206" s="260" t="s">
        <v>1746</v>
      </c>
      <c r="G206" s="261" t="s">
        <v>215</v>
      </c>
      <c r="H206" s="262">
        <v>1</v>
      </c>
      <c r="I206" s="263"/>
      <c r="J206" s="264">
        <f>ROUND(I206*H206,2)</f>
        <v>0</v>
      </c>
      <c r="K206" s="260" t="s">
        <v>1</v>
      </c>
      <c r="L206" s="265"/>
      <c r="M206" s="266" t="s">
        <v>1</v>
      </c>
      <c r="N206" s="267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241</v>
      </c>
      <c r="AT206" s="229" t="s">
        <v>254</v>
      </c>
      <c r="AU206" s="229" t="s">
        <v>83</v>
      </c>
      <c r="AY206" s="17" t="s">
        <v>156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199</v>
      </c>
      <c r="BM206" s="229" t="s">
        <v>320</v>
      </c>
    </row>
    <row r="207" s="2" customFormat="1">
      <c r="A207" s="38"/>
      <c r="B207" s="39"/>
      <c r="C207" s="40"/>
      <c r="D207" s="231" t="s">
        <v>163</v>
      </c>
      <c r="E207" s="40"/>
      <c r="F207" s="232" t="s">
        <v>1746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163</v>
      </c>
      <c r="AU207" s="17" t="s">
        <v>83</v>
      </c>
    </row>
    <row r="208" s="2" customFormat="1" ht="24.15" customHeight="1">
      <c r="A208" s="38"/>
      <c r="B208" s="39"/>
      <c r="C208" s="218" t="s">
        <v>245</v>
      </c>
      <c r="D208" s="218" t="s">
        <v>158</v>
      </c>
      <c r="E208" s="219" t="s">
        <v>1747</v>
      </c>
      <c r="F208" s="220" t="s">
        <v>1748</v>
      </c>
      <c r="G208" s="221" t="s">
        <v>215</v>
      </c>
      <c r="H208" s="222">
        <v>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199</v>
      </c>
      <c r="AT208" s="229" t="s">
        <v>158</v>
      </c>
      <c r="AU208" s="229" t="s">
        <v>83</v>
      </c>
      <c r="AY208" s="17" t="s">
        <v>156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199</v>
      </c>
      <c r="BM208" s="229" t="s">
        <v>324</v>
      </c>
    </row>
    <row r="209" s="2" customFormat="1">
      <c r="A209" s="38"/>
      <c r="B209" s="39"/>
      <c r="C209" s="40"/>
      <c r="D209" s="231" t="s">
        <v>163</v>
      </c>
      <c r="E209" s="40"/>
      <c r="F209" s="232" t="s">
        <v>1748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163</v>
      </c>
      <c r="AU209" s="17" t="s">
        <v>83</v>
      </c>
    </row>
    <row r="210" s="2" customFormat="1" ht="37.8" customHeight="1">
      <c r="A210" s="38"/>
      <c r="B210" s="39"/>
      <c r="C210" s="218" t="s">
        <v>328</v>
      </c>
      <c r="D210" s="218" t="s">
        <v>158</v>
      </c>
      <c r="E210" s="219" t="s">
        <v>1749</v>
      </c>
      <c r="F210" s="220" t="s">
        <v>1750</v>
      </c>
      <c r="G210" s="221" t="s">
        <v>215</v>
      </c>
      <c r="H210" s="222">
        <v>2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199</v>
      </c>
      <c r="AT210" s="229" t="s">
        <v>158</v>
      </c>
      <c r="AU210" s="229" t="s">
        <v>83</v>
      </c>
      <c r="AY210" s="17" t="s">
        <v>156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199</v>
      </c>
      <c r="BM210" s="229" t="s">
        <v>331</v>
      </c>
    </row>
    <row r="211" s="2" customFormat="1">
      <c r="A211" s="38"/>
      <c r="B211" s="39"/>
      <c r="C211" s="40"/>
      <c r="D211" s="231" t="s">
        <v>163</v>
      </c>
      <c r="E211" s="40"/>
      <c r="F211" s="232" t="s">
        <v>1750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163</v>
      </c>
      <c r="AU211" s="17" t="s">
        <v>83</v>
      </c>
    </row>
    <row r="212" s="2" customFormat="1" ht="37.8" customHeight="1">
      <c r="A212" s="38"/>
      <c r="B212" s="39"/>
      <c r="C212" s="218" t="s">
        <v>248</v>
      </c>
      <c r="D212" s="218" t="s">
        <v>158</v>
      </c>
      <c r="E212" s="219" t="s">
        <v>1751</v>
      </c>
      <c r="F212" s="220" t="s">
        <v>1752</v>
      </c>
      <c r="G212" s="221" t="s">
        <v>215</v>
      </c>
      <c r="H212" s="222">
        <v>2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199</v>
      </c>
      <c r="AT212" s="229" t="s">
        <v>158</v>
      </c>
      <c r="AU212" s="229" t="s">
        <v>83</v>
      </c>
      <c r="AY212" s="17" t="s">
        <v>156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199</v>
      </c>
      <c r="BM212" s="229" t="s">
        <v>335</v>
      </c>
    </row>
    <row r="213" s="2" customFormat="1">
      <c r="A213" s="38"/>
      <c r="B213" s="39"/>
      <c r="C213" s="40"/>
      <c r="D213" s="231" t="s">
        <v>163</v>
      </c>
      <c r="E213" s="40"/>
      <c r="F213" s="232" t="s">
        <v>1752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163</v>
      </c>
      <c r="AU213" s="17" t="s">
        <v>83</v>
      </c>
    </row>
    <row r="214" s="2" customFormat="1" ht="24.15" customHeight="1">
      <c r="A214" s="38"/>
      <c r="B214" s="39"/>
      <c r="C214" s="218" t="s">
        <v>342</v>
      </c>
      <c r="D214" s="218" t="s">
        <v>158</v>
      </c>
      <c r="E214" s="219" t="s">
        <v>1753</v>
      </c>
      <c r="F214" s="220" t="s">
        <v>1754</v>
      </c>
      <c r="G214" s="221" t="s">
        <v>215</v>
      </c>
      <c r="H214" s="222">
        <v>1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199</v>
      </c>
      <c r="AT214" s="229" t="s">
        <v>158</v>
      </c>
      <c r="AU214" s="229" t="s">
        <v>83</v>
      </c>
      <c r="AY214" s="17" t="s">
        <v>156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199</v>
      </c>
      <c r="BM214" s="229" t="s">
        <v>345</v>
      </c>
    </row>
    <row r="215" s="2" customFormat="1">
      <c r="A215" s="38"/>
      <c r="B215" s="39"/>
      <c r="C215" s="40"/>
      <c r="D215" s="231" t="s">
        <v>163</v>
      </c>
      <c r="E215" s="40"/>
      <c r="F215" s="232" t="s">
        <v>1754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163</v>
      </c>
      <c r="AU215" s="17" t="s">
        <v>83</v>
      </c>
    </row>
    <row r="216" s="2" customFormat="1" ht="24.15" customHeight="1">
      <c r="A216" s="38"/>
      <c r="B216" s="39"/>
      <c r="C216" s="218" t="s">
        <v>253</v>
      </c>
      <c r="D216" s="218" t="s">
        <v>158</v>
      </c>
      <c r="E216" s="219" t="s">
        <v>1755</v>
      </c>
      <c r="F216" s="220" t="s">
        <v>1756</v>
      </c>
      <c r="G216" s="221" t="s">
        <v>215</v>
      </c>
      <c r="H216" s="222">
        <v>4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199</v>
      </c>
      <c r="AT216" s="229" t="s">
        <v>158</v>
      </c>
      <c r="AU216" s="229" t="s">
        <v>83</v>
      </c>
      <c r="AY216" s="17" t="s">
        <v>156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199</v>
      </c>
      <c r="BM216" s="229" t="s">
        <v>349</v>
      </c>
    </row>
    <row r="217" s="2" customFormat="1">
      <c r="A217" s="38"/>
      <c r="B217" s="39"/>
      <c r="C217" s="40"/>
      <c r="D217" s="231" t="s">
        <v>163</v>
      </c>
      <c r="E217" s="40"/>
      <c r="F217" s="232" t="s">
        <v>1756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163</v>
      </c>
      <c r="AU217" s="17" t="s">
        <v>83</v>
      </c>
    </row>
    <row r="218" s="12" customFormat="1" ht="22.8" customHeight="1">
      <c r="A218" s="12"/>
      <c r="B218" s="202"/>
      <c r="C218" s="203"/>
      <c r="D218" s="204" t="s">
        <v>72</v>
      </c>
      <c r="E218" s="216" t="s">
        <v>1757</v>
      </c>
      <c r="F218" s="216" t="s">
        <v>1758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SUM(P219:P222)</f>
        <v>0</v>
      </c>
      <c r="Q218" s="210"/>
      <c r="R218" s="211">
        <f>SUM(R219:R222)</f>
        <v>0</v>
      </c>
      <c r="S218" s="210"/>
      <c r="T218" s="212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83</v>
      </c>
      <c r="AT218" s="214" t="s">
        <v>72</v>
      </c>
      <c r="AU218" s="214" t="s">
        <v>81</v>
      </c>
      <c r="AY218" s="213" t="s">
        <v>156</v>
      </c>
      <c r="BK218" s="215">
        <f>SUM(BK219:BK222)</f>
        <v>0</v>
      </c>
    </row>
    <row r="219" s="2" customFormat="1" ht="16.5" customHeight="1">
      <c r="A219" s="38"/>
      <c r="B219" s="39"/>
      <c r="C219" s="218" t="s">
        <v>350</v>
      </c>
      <c r="D219" s="218" t="s">
        <v>158</v>
      </c>
      <c r="E219" s="219" t="s">
        <v>1759</v>
      </c>
      <c r="F219" s="220" t="s">
        <v>1760</v>
      </c>
      <c r="G219" s="221" t="s">
        <v>1185</v>
      </c>
      <c r="H219" s="222">
        <v>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199</v>
      </c>
      <c r="AT219" s="229" t="s">
        <v>158</v>
      </c>
      <c r="AU219" s="229" t="s">
        <v>83</v>
      </c>
      <c r="AY219" s="17" t="s">
        <v>156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199</v>
      </c>
      <c r="BM219" s="229" t="s">
        <v>353</v>
      </c>
    </row>
    <row r="220" s="2" customFormat="1">
      <c r="A220" s="38"/>
      <c r="B220" s="39"/>
      <c r="C220" s="40"/>
      <c r="D220" s="231" t="s">
        <v>163</v>
      </c>
      <c r="E220" s="40"/>
      <c r="F220" s="232" t="s">
        <v>1760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163</v>
      </c>
      <c r="AU220" s="17" t="s">
        <v>83</v>
      </c>
    </row>
    <row r="221" s="2" customFormat="1" ht="16.5" customHeight="1">
      <c r="A221" s="38"/>
      <c r="B221" s="39"/>
      <c r="C221" s="218" t="s">
        <v>257</v>
      </c>
      <c r="D221" s="218" t="s">
        <v>158</v>
      </c>
      <c r="E221" s="219" t="s">
        <v>1761</v>
      </c>
      <c r="F221" s="220" t="s">
        <v>1762</v>
      </c>
      <c r="G221" s="221" t="s">
        <v>1185</v>
      </c>
      <c r="H221" s="222">
        <v>2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199</v>
      </c>
      <c r="AT221" s="229" t="s">
        <v>158</v>
      </c>
      <c r="AU221" s="229" t="s">
        <v>83</v>
      </c>
      <c r="AY221" s="17" t="s">
        <v>156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199</v>
      </c>
      <c r="BM221" s="229" t="s">
        <v>357</v>
      </c>
    </row>
    <row r="222" s="2" customFormat="1">
      <c r="A222" s="38"/>
      <c r="B222" s="39"/>
      <c r="C222" s="40"/>
      <c r="D222" s="231" t="s">
        <v>163</v>
      </c>
      <c r="E222" s="40"/>
      <c r="F222" s="232" t="s">
        <v>1762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163</v>
      </c>
      <c r="AU222" s="17" t="s">
        <v>83</v>
      </c>
    </row>
    <row r="223" s="12" customFormat="1" ht="22.8" customHeight="1">
      <c r="A223" s="12"/>
      <c r="B223" s="202"/>
      <c r="C223" s="203"/>
      <c r="D223" s="204" t="s">
        <v>72</v>
      </c>
      <c r="E223" s="216" t="s">
        <v>1763</v>
      </c>
      <c r="F223" s="216" t="s">
        <v>1764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SUM(P224:P225)</f>
        <v>0</v>
      </c>
      <c r="Q223" s="210"/>
      <c r="R223" s="211">
        <f>SUM(R224:R225)</f>
        <v>0</v>
      </c>
      <c r="S223" s="210"/>
      <c r="T223" s="212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83</v>
      </c>
      <c r="AT223" s="214" t="s">
        <v>72</v>
      </c>
      <c r="AU223" s="214" t="s">
        <v>81</v>
      </c>
      <c r="AY223" s="213" t="s">
        <v>156</v>
      </c>
      <c r="BK223" s="215">
        <f>SUM(BK224:BK225)</f>
        <v>0</v>
      </c>
    </row>
    <row r="224" s="2" customFormat="1" ht="16.5" customHeight="1">
      <c r="A224" s="38"/>
      <c r="B224" s="39"/>
      <c r="C224" s="218" t="s">
        <v>358</v>
      </c>
      <c r="D224" s="218" t="s">
        <v>158</v>
      </c>
      <c r="E224" s="219" t="s">
        <v>1765</v>
      </c>
      <c r="F224" s="220" t="s">
        <v>1766</v>
      </c>
      <c r="G224" s="221" t="s">
        <v>1185</v>
      </c>
      <c r="H224" s="222">
        <v>1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199</v>
      </c>
      <c r="AT224" s="229" t="s">
        <v>158</v>
      </c>
      <c r="AU224" s="229" t="s">
        <v>83</v>
      </c>
      <c r="AY224" s="17" t="s">
        <v>156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199</v>
      </c>
      <c r="BM224" s="229" t="s">
        <v>361</v>
      </c>
    </row>
    <row r="225" s="2" customFormat="1">
      <c r="A225" s="38"/>
      <c r="B225" s="39"/>
      <c r="C225" s="40"/>
      <c r="D225" s="231" t="s">
        <v>163</v>
      </c>
      <c r="E225" s="40"/>
      <c r="F225" s="232" t="s">
        <v>1766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163</v>
      </c>
      <c r="AU225" s="17" t="s">
        <v>83</v>
      </c>
    </row>
    <row r="226" s="12" customFormat="1" ht="25.92" customHeight="1">
      <c r="A226" s="12"/>
      <c r="B226" s="202"/>
      <c r="C226" s="203"/>
      <c r="D226" s="204" t="s">
        <v>72</v>
      </c>
      <c r="E226" s="205" t="s">
        <v>1152</v>
      </c>
      <c r="F226" s="205" t="s">
        <v>1153</v>
      </c>
      <c r="G226" s="203"/>
      <c r="H226" s="203"/>
      <c r="I226" s="206"/>
      <c r="J226" s="207">
        <f>BK226</f>
        <v>0</v>
      </c>
      <c r="K226" s="203"/>
      <c r="L226" s="208"/>
      <c r="M226" s="209"/>
      <c r="N226" s="210"/>
      <c r="O226" s="210"/>
      <c r="P226" s="211">
        <f>P227+P232</f>
        <v>0</v>
      </c>
      <c r="Q226" s="210"/>
      <c r="R226" s="211">
        <f>R227+R232</f>
        <v>0</v>
      </c>
      <c r="S226" s="210"/>
      <c r="T226" s="212">
        <f>T227+T232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183</v>
      </c>
      <c r="AT226" s="214" t="s">
        <v>72</v>
      </c>
      <c r="AU226" s="214" t="s">
        <v>73</v>
      </c>
      <c r="AY226" s="213" t="s">
        <v>156</v>
      </c>
      <c r="BK226" s="215">
        <f>BK227+BK232</f>
        <v>0</v>
      </c>
    </row>
    <row r="227" s="12" customFormat="1" ht="22.8" customHeight="1">
      <c r="A227" s="12"/>
      <c r="B227" s="202"/>
      <c r="C227" s="203"/>
      <c r="D227" s="204" t="s">
        <v>72</v>
      </c>
      <c r="E227" s="216" t="s">
        <v>1393</v>
      </c>
      <c r="F227" s="216" t="s">
        <v>1394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SUM(P228:P231)</f>
        <v>0</v>
      </c>
      <c r="Q227" s="210"/>
      <c r="R227" s="211">
        <f>SUM(R228:R231)</f>
        <v>0</v>
      </c>
      <c r="S227" s="210"/>
      <c r="T227" s="212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183</v>
      </c>
      <c r="AT227" s="214" t="s">
        <v>72</v>
      </c>
      <c r="AU227" s="214" t="s">
        <v>81</v>
      </c>
      <c r="AY227" s="213" t="s">
        <v>156</v>
      </c>
      <c r="BK227" s="215">
        <f>SUM(BK228:BK231)</f>
        <v>0</v>
      </c>
    </row>
    <row r="228" s="2" customFormat="1" ht="16.5" customHeight="1">
      <c r="A228" s="38"/>
      <c r="B228" s="39"/>
      <c r="C228" s="218" t="s">
        <v>262</v>
      </c>
      <c r="D228" s="218" t="s">
        <v>158</v>
      </c>
      <c r="E228" s="219" t="s">
        <v>1395</v>
      </c>
      <c r="F228" s="220" t="s">
        <v>1396</v>
      </c>
      <c r="G228" s="221" t="s">
        <v>1397</v>
      </c>
      <c r="H228" s="222">
        <v>1</v>
      </c>
      <c r="I228" s="223"/>
      <c r="J228" s="224">
        <f>ROUND(I228*H228,2)</f>
        <v>0</v>
      </c>
      <c r="K228" s="220" t="s">
        <v>1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162</v>
      </c>
      <c r="AT228" s="229" t="s">
        <v>158</v>
      </c>
      <c r="AU228" s="229" t="s">
        <v>83</v>
      </c>
      <c r="AY228" s="17" t="s">
        <v>156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162</v>
      </c>
      <c r="BM228" s="229" t="s">
        <v>365</v>
      </c>
    </row>
    <row r="229" s="2" customFormat="1">
      <c r="A229" s="38"/>
      <c r="B229" s="39"/>
      <c r="C229" s="40"/>
      <c r="D229" s="231" t="s">
        <v>163</v>
      </c>
      <c r="E229" s="40"/>
      <c r="F229" s="232" t="s">
        <v>1396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163</v>
      </c>
      <c r="AU229" s="17" t="s">
        <v>83</v>
      </c>
    </row>
    <row r="230" s="2" customFormat="1" ht="16.5" customHeight="1">
      <c r="A230" s="38"/>
      <c r="B230" s="39"/>
      <c r="C230" s="218" t="s">
        <v>366</v>
      </c>
      <c r="D230" s="218" t="s">
        <v>158</v>
      </c>
      <c r="E230" s="219" t="s">
        <v>1398</v>
      </c>
      <c r="F230" s="220" t="s">
        <v>1399</v>
      </c>
      <c r="G230" s="221" t="s">
        <v>1397</v>
      </c>
      <c r="H230" s="222">
        <v>1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162</v>
      </c>
      <c r="AT230" s="229" t="s">
        <v>158</v>
      </c>
      <c r="AU230" s="229" t="s">
        <v>83</v>
      </c>
      <c r="AY230" s="17" t="s">
        <v>156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162</v>
      </c>
      <c r="BM230" s="229" t="s">
        <v>369</v>
      </c>
    </row>
    <row r="231" s="2" customFormat="1">
      <c r="A231" s="38"/>
      <c r="B231" s="39"/>
      <c r="C231" s="40"/>
      <c r="D231" s="231" t="s">
        <v>163</v>
      </c>
      <c r="E231" s="40"/>
      <c r="F231" s="232" t="s">
        <v>1399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163</v>
      </c>
      <c r="AU231" s="17" t="s">
        <v>83</v>
      </c>
    </row>
    <row r="232" s="12" customFormat="1" ht="22.8" customHeight="1">
      <c r="A232" s="12"/>
      <c r="B232" s="202"/>
      <c r="C232" s="203"/>
      <c r="D232" s="204" t="s">
        <v>72</v>
      </c>
      <c r="E232" s="216" t="s">
        <v>1400</v>
      </c>
      <c r="F232" s="216" t="s">
        <v>1401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SUM(P233:P234)</f>
        <v>0</v>
      </c>
      <c r="Q232" s="210"/>
      <c r="R232" s="211">
        <f>SUM(R233:R234)</f>
        <v>0</v>
      </c>
      <c r="S232" s="210"/>
      <c r="T232" s="212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183</v>
      </c>
      <c r="AT232" s="214" t="s">
        <v>72</v>
      </c>
      <c r="AU232" s="214" t="s">
        <v>81</v>
      </c>
      <c r="AY232" s="213" t="s">
        <v>156</v>
      </c>
      <c r="BK232" s="215">
        <f>SUM(BK233:BK234)</f>
        <v>0</v>
      </c>
    </row>
    <row r="233" s="2" customFormat="1" ht="16.5" customHeight="1">
      <c r="A233" s="38"/>
      <c r="B233" s="39"/>
      <c r="C233" s="218" t="s">
        <v>265</v>
      </c>
      <c r="D233" s="218" t="s">
        <v>158</v>
      </c>
      <c r="E233" s="219" t="s">
        <v>1402</v>
      </c>
      <c r="F233" s="220" t="s">
        <v>1403</v>
      </c>
      <c r="G233" s="221" t="s">
        <v>1182</v>
      </c>
      <c r="H233" s="222">
        <v>16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162</v>
      </c>
      <c r="AT233" s="229" t="s">
        <v>158</v>
      </c>
      <c r="AU233" s="229" t="s">
        <v>83</v>
      </c>
      <c r="AY233" s="17" t="s">
        <v>156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81</v>
      </c>
      <c r="BK233" s="230">
        <f>ROUND(I233*H233,2)</f>
        <v>0</v>
      </c>
      <c r="BL233" s="17" t="s">
        <v>162</v>
      </c>
      <c r="BM233" s="229" t="s">
        <v>373</v>
      </c>
    </row>
    <row r="234" s="2" customFormat="1">
      <c r="A234" s="38"/>
      <c r="B234" s="39"/>
      <c r="C234" s="40"/>
      <c r="D234" s="231" t="s">
        <v>163</v>
      </c>
      <c r="E234" s="40"/>
      <c r="F234" s="232" t="s">
        <v>1403</v>
      </c>
      <c r="G234" s="40"/>
      <c r="H234" s="40"/>
      <c r="I234" s="233"/>
      <c r="J234" s="40"/>
      <c r="K234" s="40"/>
      <c r="L234" s="44"/>
      <c r="M234" s="279"/>
      <c r="N234" s="280"/>
      <c r="O234" s="281"/>
      <c r="P234" s="281"/>
      <c r="Q234" s="281"/>
      <c r="R234" s="281"/>
      <c r="S234" s="281"/>
      <c r="T234" s="28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163</v>
      </c>
      <c r="AU234" s="17" t="s">
        <v>83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67"/>
      <c r="J235" s="67"/>
      <c r="K235" s="67"/>
      <c r="L235" s="44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wNUMPv8cq1kPR7fpvIXVJA8RjAcezFenRQ1sgGCHTVc3qfDagv622c+IvYpC0ARMkVm6cIiTWE+HXyXv6Q7uJg==" hashValue="rDU1CcUdeRExZRvhDsimnVHN94IZUW9mNiW1tqRAQ28ENjqqjqvwjqwtnyhcIY9HjS+3zlfWHtWLuq/wBcddVQ==" algorithmName="SHA-512" password="CC35"/>
  <autoFilter ref="C127:K23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SOŠ a SOU Sušice - obj. č.p.1413/II. Na Hrázi, Sušice - Návrh úspor energie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1767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ROUND((SUM(BE118:BE122)),  2)</f>
        <v>0</v>
      </c>
      <c r="G33" s="38"/>
      <c r="H33" s="38"/>
      <c r="I33" s="155">
        <v>0.20999999999999999</v>
      </c>
      <c r="J33" s="154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ROUND((SUM(BF118:BF122)),  2)</f>
        <v>0</v>
      </c>
      <c r="G34" s="38"/>
      <c r="H34" s="38"/>
      <c r="I34" s="155">
        <v>0.12</v>
      </c>
      <c r="J34" s="154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ROUND((SUM(BH118:BH122)),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SOŠ a SOU Sušice - obj. č.p.1413/II. Na Hrázi, Sušice - Návrh úspor energie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026 -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24. 4. 2025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1768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141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SOŠ a SOU Sušice - obj. č.p.1413/II. Na Hrázi, Sušice - Návrh úspor energie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026 - Elektroinstalace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24. 4. 2025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30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142</v>
      </c>
      <c r="D117" s="194" t="s">
        <v>58</v>
      </c>
      <c r="E117" s="194" t="s">
        <v>54</v>
      </c>
      <c r="F117" s="194" t="s">
        <v>55</v>
      </c>
      <c r="G117" s="194" t="s">
        <v>143</v>
      </c>
      <c r="H117" s="194" t="s">
        <v>144</v>
      </c>
      <c r="I117" s="194" t="s">
        <v>145</v>
      </c>
      <c r="J117" s="194" t="s">
        <v>107</v>
      </c>
      <c r="K117" s="195" t="s">
        <v>146</v>
      </c>
      <c r="L117" s="196"/>
      <c r="M117" s="100" t="s">
        <v>1</v>
      </c>
      <c r="N117" s="101" t="s">
        <v>37</v>
      </c>
      <c r="O117" s="101" t="s">
        <v>147</v>
      </c>
      <c r="P117" s="101" t="s">
        <v>148</v>
      </c>
      <c r="Q117" s="101" t="s">
        <v>149</v>
      </c>
      <c r="R117" s="101" t="s">
        <v>150</v>
      </c>
      <c r="S117" s="101" t="s">
        <v>151</v>
      </c>
      <c r="T117" s="102" t="s">
        <v>152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153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109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72</v>
      </c>
      <c r="E119" s="205" t="s">
        <v>675</v>
      </c>
      <c r="F119" s="205" t="s">
        <v>676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72</v>
      </c>
      <c r="AU119" s="214" t="s">
        <v>73</v>
      </c>
      <c r="AY119" s="213" t="s">
        <v>156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72</v>
      </c>
      <c r="E120" s="216" t="s">
        <v>1769</v>
      </c>
      <c r="F120" s="216" t="s">
        <v>1770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SUM(P121:P122)</f>
        <v>0</v>
      </c>
      <c r="Q120" s="210"/>
      <c r="R120" s="211">
        <f>SUM(R121:R122)</f>
        <v>0</v>
      </c>
      <c r="S120" s="210"/>
      <c r="T120" s="21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72</v>
      </c>
      <c r="AU120" s="214" t="s">
        <v>81</v>
      </c>
      <c r="AY120" s="213" t="s">
        <v>156</v>
      </c>
      <c r="BK120" s="215">
        <f>SUM(BK121:BK122)</f>
        <v>0</v>
      </c>
    </row>
    <row r="121" s="2" customFormat="1" ht="24.15" customHeight="1">
      <c r="A121" s="38"/>
      <c r="B121" s="39"/>
      <c r="C121" s="218" t="s">
        <v>81</v>
      </c>
      <c r="D121" s="218" t="s">
        <v>158</v>
      </c>
      <c r="E121" s="219" t="s">
        <v>1771</v>
      </c>
      <c r="F121" s="220" t="s">
        <v>1772</v>
      </c>
      <c r="G121" s="221" t="s">
        <v>1773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38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199</v>
      </c>
      <c r="AT121" s="229" t="s">
        <v>158</v>
      </c>
      <c r="AU121" s="229" t="s">
        <v>83</v>
      </c>
      <c r="AY121" s="17" t="s">
        <v>156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81</v>
      </c>
      <c r="BK121" s="230">
        <f>ROUND(I121*H121,2)</f>
        <v>0</v>
      </c>
      <c r="BL121" s="17" t="s">
        <v>199</v>
      </c>
      <c r="BM121" s="229" t="s">
        <v>83</v>
      </c>
    </row>
    <row r="122" s="2" customFormat="1">
      <c r="A122" s="38"/>
      <c r="B122" s="39"/>
      <c r="C122" s="40"/>
      <c r="D122" s="231" t="s">
        <v>163</v>
      </c>
      <c r="E122" s="40"/>
      <c r="F122" s="232" t="s">
        <v>1772</v>
      </c>
      <c r="G122" s="40"/>
      <c r="H122" s="40"/>
      <c r="I122" s="233"/>
      <c r="J122" s="40"/>
      <c r="K122" s="40"/>
      <c r="L122" s="44"/>
      <c r="M122" s="279"/>
      <c r="N122" s="280"/>
      <c r="O122" s="281"/>
      <c r="P122" s="281"/>
      <c r="Q122" s="281"/>
      <c r="R122" s="281"/>
      <c r="S122" s="281"/>
      <c r="T122" s="28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163</v>
      </c>
      <c r="AU122" s="17" t="s">
        <v>83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JL9tcm+YuozU80s+jimrqRLK3x0M4P/+fgIzM8qDAutVIC1mlOufFcXGI7BHD2GYzKyfJ1OThqyUExkC4mOnZw==" hashValue="/zJh3ZEA0ash934fM2feZBMoC6VYe0zv5D6c7ZS/ZctxJHFTQzaNfH7/NbvVn3MtVzl2Jfza7VH3hyFIe0sH7A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Zenisek Vaclav</dc:creator>
  <cp:lastModifiedBy>Zenisek Vaclav</cp:lastModifiedBy>
  <dcterms:created xsi:type="dcterms:W3CDTF">2025-04-24T13:45:58Z</dcterms:created>
  <dcterms:modified xsi:type="dcterms:W3CDTF">2025-04-24T13:46:07Z</dcterms:modified>
</cp:coreProperties>
</file>